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80" tabRatio="1000" firstSheet="8" activeTab="23"/>
  </bookViews>
  <sheets>
    <sheet name="封面" sheetId="164" r:id="rId1"/>
    <sheet name="附表1-1" sheetId="19" r:id="rId2"/>
    <sheet name="附表1-2" sheetId="21" r:id="rId3"/>
    <sheet name="附表1-3" sheetId="165" r:id="rId4"/>
    <sheet name="附表1-4" sheetId="22" r:id="rId5"/>
    <sheet name="附表1-5" sheetId="23" r:id="rId6"/>
    <sheet name="附表1-6" sheetId="24" r:id="rId7"/>
    <sheet name="附表1-7" sheetId="168" r:id="rId8"/>
    <sheet name="附表1-8" sheetId="169" r:id="rId9"/>
    <sheet name="附表1-9" sheetId="25" r:id="rId10"/>
    <sheet name="附表1-10" sheetId="26" r:id="rId11"/>
    <sheet name="附表1-11" sheetId="27" r:id="rId12"/>
    <sheet name="附表1-12" sheetId="166" r:id="rId13"/>
    <sheet name="附表1-13" sheetId="29" r:id="rId14"/>
    <sheet name="附表1-14" sheetId="28" r:id="rId15"/>
    <sheet name="附表1-15" sheetId="30" r:id="rId16"/>
    <sheet name="附表1-16" sheetId="31" r:id="rId17"/>
    <sheet name="附表1-17" sheetId="32" r:id="rId18"/>
    <sheet name="附表1-18" sheetId="33" r:id="rId19"/>
    <sheet name="附表1-19" sheetId="34" r:id="rId20"/>
    <sheet name="附表1-20" sheetId="35" r:id="rId21"/>
    <sheet name="附表1-21" sheetId="36" r:id="rId22"/>
    <sheet name="附表1-22" sheetId="37" r:id="rId23"/>
    <sheet name="附表1-23" sheetId="96" r:id="rId24"/>
    <sheet name="附表5-1" sheetId="158" r:id="rId25"/>
    <sheet name="附表5-2" sheetId="159" r:id="rId26"/>
    <sheet name="附表5-3" sheetId="160" r:id="rId27"/>
    <sheet name="附表5-4" sheetId="167" r:id="rId28"/>
  </sheets>
  <externalReferences>
    <externalReference r:id="rId29"/>
    <externalReference r:id="rId30"/>
    <externalReference r:id="rId31"/>
  </externalReferences>
  <definedNames>
    <definedName name="_xlnm._FilterDatabase" localSheetId="3" hidden="1">'附表1-3'!$A$4:$E$44</definedName>
    <definedName name="_xlnm._FilterDatabase" localSheetId="12" hidden="1">'附表1-12'!$A$4:$F$28</definedName>
    <definedName name="_xlnm._FilterDatabase" localSheetId="6" hidden="1">'附表1-6'!$A$4:$D$81</definedName>
    <definedName name="_Order1" hidden="1">255</definedName>
    <definedName name="_Order2" hidden="1">255</definedName>
    <definedName name="Database" localSheetId="12">#REF!</definedName>
    <definedName name="Database" localSheetId="3">#REF!</definedName>
    <definedName name="Database" localSheetId="7">#REF!</definedName>
    <definedName name="Database" localSheetId="25">#REF!</definedName>
    <definedName name="Database" localSheetId="27">#REF!</definedName>
    <definedName name="Database">#REF!</definedName>
    <definedName name="database2" localSheetId="12">#REF!</definedName>
    <definedName name="database2" localSheetId="3">#REF!</definedName>
    <definedName name="database2" localSheetId="7">#REF!</definedName>
    <definedName name="database2" localSheetId="25">#REF!</definedName>
    <definedName name="database2" localSheetId="27">#REF!</definedName>
    <definedName name="database2">#REF!</definedName>
    <definedName name="database3" localSheetId="12">#REF!</definedName>
    <definedName name="database3" localSheetId="3">#REF!</definedName>
    <definedName name="database3" localSheetId="7">#REF!</definedName>
    <definedName name="database3" localSheetId="25">#REF!</definedName>
    <definedName name="database3" localSheetId="27">#REF!</definedName>
    <definedName name="database3">#REF!</definedName>
    <definedName name="gxxe2003">'[1]P1012001'!$A$6:$E$117</definedName>
    <definedName name="hhhh" localSheetId="12">#REF!</definedName>
    <definedName name="hhhh" localSheetId="3">#REF!</definedName>
    <definedName name="hhhh" localSheetId="7">#REF!</definedName>
    <definedName name="hhhh" localSheetId="25">#REF!</definedName>
    <definedName name="hhhh" localSheetId="27">#REF!</definedName>
    <definedName name="hhhh">#REF!</definedName>
    <definedName name="kkkk" localSheetId="12">#REF!</definedName>
    <definedName name="kkkk" localSheetId="3">#REF!</definedName>
    <definedName name="kkkk" localSheetId="7">#REF!</definedName>
    <definedName name="kkkk" localSheetId="25">#REF!</definedName>
    <definedName name="kkkk" localSheetId="27">#REF!</definedName>
    <definedName name="kkkk">#REF!</definedName>
    <definedName name="_xlnm.Print_Area" localSheetId="0">封面!$A$1:$C$32</definedName>
    <definedName name="_xlnm.Print_Titles" localSheetId="1">'附表1-1'!$1:$4</definedName>
    <definedName name="_xlnm.Print_Titles" localSheetId="10">'附表1-10'!$1:$4</definedName>
    <definedName name="_xlnm.Print_Titles" localSheetId="11">'附表1-11'!$1:$4</definedName>
    <definedName name="_xlnm.Print_Titles" localSheetId="12">'附表1-12'!$1:$4</definedName>
    <definedName name="_xlnm.Print_Titles" localSheetId="13">'附表1-13'!$1:$4</definedName>
    <definedName name="_xlnm.Print_Titles" localSheetId="14">'附表1-14'!$1:$4</definedName>
    <definedName name="_xlnm.Print_Titles" localSheetId="15">'附表1-15'!$1:$4</definedName>
    <definedName name="_xlnm.Print_Titles" localSheetId="16">'附表1-16'!$1:$4</definedName>
    <definedName name="_xlnm.Print_Titles" localSheetId="17">'附表1-17'!$1:$4</definedName>
    <definedName name="_xlnm.Print_Titles" localSheetId="18">'附表1-18'!$1:$4</definedName>
    <definedName name="_xlnm.Print_Titles" localSheetId="19">'附表1-19'!$1:$4</definedName>
    <definedName name="_xlnm.Print_Titles" localSheetId="2">'附表1-2'!$1:$4</definedName>
    <definedName name="_xlnm.Print_Titles" localSheetId="20">'附表1-20'!$1:$4</definedName>
    <definedName name="_xlnm.Print_Titles" localSheetId="21">'附表1-21'!$1:$4</definedName>
    <definedName name="_xlnm.Print_Titles" localSheetId="22">'附表1-22'!$1:$4</definedName>
    <definedName name="_xlnm.Print_Titles" localSheetId="23">'附表1-23'!$1:$5</definedName>
    <definedName name="_xlnm.Print_Titles" localSheetId="3">'附表1-3'!$1:$4</definedName>
    <definedName name="_xlnm.Print_Titles" localSheetId="4">'附表1-4'!$1:$4</definedName>
    <definedName name="_xlnm.Print_Titles" localSheetId="5">'附表1-5'!$1:$4</definedName>
    <definedName name="_xlnm.Print_Titles" localSheetId="6">'附表1-6'!$1:$4</definedName>
    <definedName name="_xlnm.Print_Titles" localSheetId="7">'附表1-7'!$1:$4</definedName>
    <definedName name="_xlnm.Print_Titles" localSheetId="9">'附表1-9'!$1:$4</definedName>
    <definedName name="_xlnm.Print_Titles">#N/A</definedName>
    <definedName name="UU" localSheetId="12">#REF!</definedName>
    <definedName name="UU" localSheetId="3">#REF!</definedName>
    <definedName name="UU" localSheetId="7">#REF!</definedName>
    <definedName name="UU" localSheetId="25">#REF!</definedName>
    <definedName name="UU" localSheetId="27">#REF!</definedName>
    <definedName name="UU">#REF!</definedName>
    <definedName name="YY" localSheetId="12">#REF!</definedName>
    <definedName name="YY" localSheetId="3">#REF!</definedName>
    <definedName name="YY" localSheetId="7">#REF!</definedName>
    <definedName name="YY" localSheetId="25">#REF!</definedName>
    <definedName name="YY" localSheetId="27">#REF!</definedName>
    <definedName name="YY">#REF!</definedName>
    <definedName name="地区名称" localSheetId="12">#REF!</definedName>
    <definedName name="地区名称" localSheetId="3">#REF!</definedName>
    <definedName name="地区名称" localSheetId="7">#REF!</definedName>
    <definedName name="地区名称" localSheetId="25">#REF!</definedName>
    <definedName name="地区名称" localSheetId="27">#REF!</definedName>
    <definedName name="地区名称">#REF!</definedName>
    <definedName name="福州" localSheetId="12">#REF!</definedName>
    <definedName name="福州" localSheetId="3">#REF!</definedName>
    <definedName name="福州" localSheetId="7">#REF!</definedName>
    <definedName name="福州" localSheetId="25">#REF!</definedName>
    <definedName name="福州" localSheetId="27">#REF!</definedName>
    <definedName name="福州">#REF!</definedName>
    <definedName name="汇率" localSheetId="12">#REF!</definedName>
    <definedName name="汇率" localSheetId="3">#REF!</definedName>
    <definedName name="汇率" localSheetId="7">#REF!</definedName>
    <definedName name="汇率" localSheetId="25">#REF!</definedName>
    <definedName name="汇率" localSheetId="27">#REF!</definedName>
    <definedName name="汇率">#REF!</definedName>
    <definedName name="全额差额比例" localSheetId="12">'[2]C01-1'!#REF!</definedName>
    <definedName name="全额差额比例" localSheetId="3">'[2]C01-1'!#REF!</definedName>
    <definedName name="全额差额比例" localSheetId="7">'[2]C01-1'!#REF!</definedName>
    <definedName name="全额差额比例" localSheetId="8">'[2]C01-1'!#REF!</definedName>
    <definedName name="全额差额比例" localSheetId="25">'[3]C01-1'!#REF!</definedName>
    <definedName name="全额差额比例" localSheetId="27">'[2]C01-1'!#REF!</definedName>
    <definedName name="全额差额比例">'[2]C01-1'!#REF!</definedName>
    <definedName name="生产列1" localSheetId="12">#REF!</definedName>
    <definedName name="生产列1" localSheetId="3">#REF!</definedName>
    <definedName name="生产列1" localSheetId="7">#REF!</definedName>
    <definedName name="生产列1" localSheetId="25">#REF!</definedName>
    <definedName name="生产列1" localSheetId="27">#REF!</definedName>
    <definedName name="生产列1">#REF!</definedName>
    <definedName name="生产列11" localSheetId="12">#REF!</definedName>
    <definedName name="生产列11" localSheetId="3">#REF!</definedName>
    <definedName name="生产列11" localSheetId="7">#REF!</definedName>
    <definedName name="生产列11" localSheetId="25">#REF!</definedName>
    <definedName name="生产列11" localSheetId="27">#REF!</definedName>
    <definedName name="生产列11">#REF!</definedName>
    <definedName name="生产列15" localSheetId="12">#REF!</definedName>
    <definedName name="生产列15" localSheetId="3">#REF!</definedName>
    <definedName name="生产列15" localSheetId="7">#REF!</definedName>
    <definedName name="生产列15" localSheetId="25">#REF!</definedName>
    <definedName name="生产列15" localSheetId="27">#REF!</definedName>
    <definedName name="生产列15">#REF!</definedName>
    <definedName name="生产列16" localSheetId="12">#REF!</definedName>
    <definedName name="生产列16" localSheetId="3">#REF!</definedName>
    <definedName name="生产列16" localSheetId="7">#REF!</definedName>
    <definedName name="生产列16" localSheetId="25">#REF!</definedName>
    <definedName name="生产列16" localSheetId="27">#REF!</definedName>
    <definedName name="生产列16">#REF!</definedName>
    <definedName name="生产列17" localSheetId="12">#REF!</definedName>
    <definedName name="生产列17" localSheetId="3">#REF!</definedName>
    <definedName name="生产列17" localSheetId="7">#REF!</definedName>
    <definedName name="生产列17" localSheetId="25">#REF!</definedName>
    <definedName name="生产列17" localSheetId="27">#REF!</definedName>
    <definedName name="生产列17">#REF!</definedName>
    <definedName name="生产列19" localSheetId="12">#REF!</definedName>
    <definedName name="生产列19" localSheetId="3">#REF!</definedName>
    <definedName name="生产列19" localSheetId="7">#REF!</definedName>
    <definedName name="生产列19" localSheetId="25">#REF!</definedName>
    <definedName name="生产列19" localSheetId="27">#REF!</definedName>
    <definedName name="生产列19">#REF!</definedName>
    <definedName name="生产列2" localSheetId="12">#REF!</definedName>
    <definedName name="生产列2" localSheetId="3">#REF!</definedName>
    <definedName name="生产列2" localSheetId="7">#REF!</definedName>
    <definedName name="生产列2" localSheetId="25">#REF!</definedName>
    <definedName name="生产列2" localSheetId="27">#REF!</definedName>
    <definedName name="生产列2">#REF!</definedName>
    <definedName name="生产列20" localSheetId="12">#REF!</definedName>
    <definedName name="生产列20" localSheetId="3">#REF!</definedName>
    <definedName name="生产列20" localSheetId="7">#REF!</definedName>
    <definedName name="生产列20" localSheetId="25">#REF!</definedName>
    <definedName name="生产列20" localSheetId="27">#REF!</definedName>
    <definedName name="生产列20">#REF!</definedName>
    <definedName name="生产列3" localSheetId="12">#REF!</definedName>
    <definedName name="生产列3" localSheetId="3">#REF!</definedName>
    <definedName name="生产列3" localSheetId="7">#REF!</definedName>
    <definedName name="生产列3" localSheetId="25">#REF!</definedName>
    <definedName name="生产列3" localSheetId="27">#REF!</definedName>
    <definedName name="生产列3">#REF!</definedName>
    <definedName name="生产列4" localSheetId="12">#REF!</definedName>
    <definedName name="生产列4" localSheetId="3">#REF!</definedName>
    <definedName name="生产列4" localSheetId="7">#REF!</definedName>
    <definedName name="生产列4" localSheetId="25">#REF!</definedName>
    <definedName name="生产列4" localSheetId="27">#REF!</definedName>
    <definedName name="生产列4">#REF!</definedName>
    <definedName name="生产列5" localSheetId="12">#REF!</definedName>
    <definedName name="生产列5" localSheetId="3">#REF!</definedName>
    <definedName name="生产列5" localSheetId="7">#REF!</definedName>
    <definedName name="生产列5" localSheetId="25">#REF!</definedName>
    <definedName name="生产列5" localSheetId="27">#REF!</definedName>
    <definedName name="生产列5">#REF!</definedName>
    <definedName name="生产列6" localSheetId="12">#REF!</definedName>
    <definedName name="生产列6" localSheetId="3">#REF!</definedName>
    <definedName name="生产列6" localSheetId="7">#REF!</definedName>
    <definedName name="生产列6" localSheetId="25">#REF!</definedName>
    <definedName name="生产列6" localSheetId="27">#REF!</definedName>
    <definedName name="生产列6">#REF!</definedName>
    <definedName name="生产列7" localSheetId="12">#REF!</definedName>
    <definedName name="生产列7" localSheetId="3">#REF!</definedName>
    <definedName name="生产列7" localSheetId="7">#REF!</definedName>
    <definedName name="生产列7" localSheetId="25">#REF!</definedName>
    <definedName name="生产列7" localSheetId="27">#REF!</definedName>
    <definedName name="生产列7">#REF!</definedName>
    <definedName name="生产列8" localSheetId="12">#REF!</definedName>
    <definedName name="生产列8" localSheetId="3">#REF!</definedName>
    <definedName name="生产列8" localSheetId="7">#REF!</definedName>
    <definedName name="生产列8" localSheetId="25">#REF!</definedName>
    <definedName name="生产列8" localSheetId="27">#REF!</definedName>
    <definedName name="生产列8">#REF!</definedName>
    <definedName name="生产列9" localSheetId="12">#REF!</definedName>
    <definedName name="生产列9" localSheetId="3">#REF!</definedName>
    <definedName name="生产列9" localSheetId="7">#REF!</definedName>
    <definedName name="生产列9" localSheetId="25">#REF!</definedName>
    <definedName name="生产列9" localSheetId="27">#REF!</definedName>
    <definedName name="生产列9">#REF!</definedName>
    <definedName name="生产期" localSheetId="12">#REF!</definedName>
    <definedName name="生产期" localSheetId="3">#REF!</definedName>
    <definedName name="生产期" localSheetId="7">#REF!</definedName>
    <definedName name="生产期" localSheetId="25">#REF!</definedName>
    <definedName name="生产期" localSheetId="27">#REF!</definedName>
    <definedName name="生产期">#REF!</definedName>
    <definedName name="生产期1" localSheetId="12">#REF!</definedName>
    <definedName name="生产期1" localSheetId="3">#REF!</definedName>
    <definedName name="生产期1" localSheetId="7">#REF!</definedName>
    <definedName name="生产期1" localSheetId="25">#REF!</definedName>
    <definedName name="生产期1" localSheetId="27">#REF!</definedName>
    <definedName name="生产期1">#REF!</definedName>
    <definedName name="生产期11" localSheetId="12">#REF!</definedName>
    <definedName name="生产期11" localSheetId="3">#REF!</definedName>
    <definedName name="生产期11" localSheetId="7">#REF!</definedName>
    <definedName name="生产期11" localSheetId="25">#REF!</definedName>
    <definedName name="生产期11" localSheetId="27">#REF!</definedName>
    <definedName name="生产期11">#REF!</definedName>
    <definedName name="生产期15" localSheetId="12">#REF!</definedName>
    <definedName name="生产期15" localSheetId="3">#REF!</definedName>
    <definedName name="生产期15" localSheetId="7">#REF!</definedName>
    <definedName name="生产期15" localSheetId="25">#REF!</definedName>
    <definedName name="生产期15" localSheetId="27">#REF!</definedName>
    <definedName name="生产期15">#REF!</definedName>
    <definedName name="生产期16" localSheetId="12">#REF!</definedName>
    <definedName name="生产期16" localSheetId="3">#REF!</definedName>
    <definedName name="生产期16" localSheetId="7">#REF!</definedName>
    <definedName name="生产期16" localSheetId="25">#REF!</definedName>
    <definedName name="生产期16" localSheetId="27">#REF!</definedName>
    <definedName name="生产期16">#REF!</definedName>
    <definedName name="生产期17" localSheetId="12">#REF!</definedName>
    <definedName name="生产期17" localSheetId="3">#REF!</definedName>
    <definedName name="生产期17" localSheetId="7">#REF!</definedName>
    <definedName name="生产期17" localSheetId="25">#REF!</definedName>
    <definedName name="生产期17" localSheetId="27">#REF!</definedName>
    <definedName name="生产期17">#REF!</definedName>
    <definedName name="生产期19" localSheetId="12">#REF!</definedName>
    <definedName name="生产期19" localSheetId="3">#REF!</definedName>
    <definedName name="生产期19" localSheetId="7">#REF!</definedName>
    <definedName name="生产期19" localSheetId="25">#REF!</definedName>
    <definedName name="生产期19" localSheetId="27">#REF!</definedName>
    <definedName name="生产期19">#REF!</definedName>
    <definedName name="生产期2" localSheetId="12">#REF!</definedName>
    <definedName name="生产期2" localSheetId="3">#REF!</definedName>
    <definedName name="生产期2" localSheetId="7">#REF!</definedName>
    <definedName name="生产期2" localSheetId="25">#REF!</definedName>
    <definedName name="生产期2" localSheetId="27">#REF!</definedName>
    <definedName name="生产期2">#REF!</definedName>
    <definedName name="生产期20" localSheetId="12">#REF!</definedName>
    <definedName name="生产期20" localSheetId="3">#REF!</definedName>
    <definedName name="生产期20" localSheetId="7">#REF!</definedName>
    <definedName name="生产期20" localSheetId="25">#REF!</definedName>
    <definedName name="生产期20" localSheetId="27">#REF!</definedName>
    <definedName name="生产期20">#REF!</definedName>
    <definedName name="生产期3" localSheetId="12">#REF!</definedName>
    <definedName name="生产期3" localSheetId="3">#REF!</definedName>
    <definedName name="生产期3" localSheetId="7">#REF!</definedName>
    <definedName name="生产期3" localSheetId="25">#REF!</definedName>
    <definedName name="生产期3" localSheetId="27">#REF!</definedName>
    <definedName name="生产期3">#REF!</definedName>
    <definedName name="生产期4" localSheetId="12">#REF!</definedName>
    <definedName name="生产期4" localSheetId="3">#REF!</definedName>
    <definedName name="生产期4" localSheetId="7">#REF!</definedName>
    <definedName name="生产期4" localSheetId="25">#REF!</definedName>
    <definedName name="生产期4" localSheetId="27">#REF!</definedName>
    <definedName name="生产期4">#REF!</definedName>
    <definedName name="生产期5" localSheetId="12">#REF!</definedName>
    <definedName name="生产期5" localSheetId="3">#REF!</definedName>
    <definedName name="生产期5" localSheetId="7">#REF!</definedName>
    <definedName name="生产期5" localSheetId="25">#REF!</definedName>
    <definedName name="生产期5" localSheetId="27">#REF!</definedName>
    <definedName name="生产期5">#REF!</definedName>
    <definedName name="生产期6" localSheetId="12">#REF!</definedName>
    <definedName name="生产期6" localSheetId="3">#REF!</definedName>
    <definedName name="生产期6" localSheetId="7">#REF!</definedName>
    <definedName name="生产期6" localSheetId="25">#REF!</definedName>
    <definedName name="生产期6" localSheetId="27">#REF!</definedName>
    <definedName name="生产期6">#REF!</definedName>
    <definedName name="生产期7" localSheetId="12">#REF!</definedName>
    <definedName name="生产期7" localSheetId="3">#REF!</definedName>
    <definedName name="生产期7" localSheetId="7">#REF!</definedName>
    <definedName name="生产期7" localSheetId="25">#REF!</definedName>
    <definedName name="生产期7" localSheetId="27">#REF!</definedName>
    <definedName name="生产期7">#REF!</definedName>
    <definedName name="生产期8" localSheetId="12">#REF!</definedName>
    <definedName name="生产期8" localSheetId="3">#REF!</definedName>
    <definedName name="生产期8" localSheetId="7">#REF!</definedName>
    <definedName name="生产期8" localSheetId="25">#REF!</definedName>
    <definedName name="生产期8" localSheetId="27">#REF!</definedName>
    <definedName name="生产期8">#REF!</definedName>
    <definedName name="生产期9" localSheetId="12">#REF!</definedName>
    <definedName name="生产期9" localSheetId="3">#REF!</definedName>
    <definedName name="生产期9" localSheetId="7">#REF!</definedName>
    <definedName name="生产期9" localSheetId="25">#REF!</definedName>
    <definedName name="生产期9" localSheetId="27">#REF!</definedName>
    <definedName name="生产期9">#REF!</definedName>
    <definedName name="体制上解" localSheetId="12">#REF!</definedName>
    <definedName name="体制上解" localSheetId="3">#REF!</definedName>
    <definedName name="体制上解" localSheetId="7">#REF!</definedName>
    <definedName name="体制上解" localSheetId="25">#REF!</definedName>
    <definedName name="体制上解" localSheetId="27">#REF!</definedName>
    <definedName name="体制上解">#REF!</definedName>
    <definedName name="_xlnm._FilterDatabase" localSheetId="10" hidden="1">'附表1-10'!$A$4:$F$28</definedName>
    <definedName name="_xlnm._FilterDatabase" localSheetId="1" hidden="1">'附表1-1'!$A$4:$E$44</definedName>
    <definedName name="_xlnm._FilterDatabase" localSheetId="2" hidden="1">'附表1-2'!$A$4:$E$45</definedName>
    <definedName name="_xlnm._FilterDatabase" localSheetId="4" hidden="1">'附表1-4'!$A$4:$E$523</definedName>
    <definedName name="_xlnm.Print_Area" localSheetId="4">'附表1-4'!$A$1:$D$523</definedName>
    <definedName name="_xlnm.Print_Area" localSheetId="1">'附表1-1'!$A$1:$D$44</definedName>
    <definedName name="_xlnm.Print_Area" localSheetId="6">'附表1-6'!$A$1:$D$81</definedName>
    <definedName name="_xlnm.Print_Area" localSheetId="7">'附表1-7'!$A$1:$B$92</definedName>
    <definedName name="_xlnm.Print_Area" localSheetId="17">'附表1-17'!$A$1:$D$25</definedName>
    <definedName name="_xlnm.Print_Area" localSheetId="23">'附表1-23'!$A$2:$E$93</definedName>
    <definedName name="_xlnm._FilterDatabase" localSheetId="23" hidden="1">'附表1-23'!$A$5:$E$93</definedName>
  </definedNames>
  <calcPr calcId="144525" fullPrecision="0"/>
</workbook>
</file>

<file path=xl/sharedStrings.xml><?xml version="1.0" encoding="utf-8"?>
<sst xmlns="http://schemas.openxmlformats.org/spreadsheetml/2006/main" count="1188">
  <si>
    <t>莆田市2019年度预算公开表</t>
  </si>
  <si>
    <t>一、政府预算</t>
  </si>
  <si>
    <t>表格</t>
  </si>
  <si>
    <t>1、</t>
  </si>
  <si>
    <t>2019年度一般公共预算收入预算表</t>
  </si>
  <si>
    <t>附表1-1</t>
  </si>
  <si>
    <t>2、</t>
  </si>
  <si>
    <t>2019年度一般公共预算支出预算表</t>
  </si>
  <si>
    <t>附表1-2</t>
  </si>
  <si>
    <t>3、</t>
  </si>
  <si>
    <t>2019年度本级一般公共预算收入预算表</t>
  </si>
  <si>
    <t>附表1-3</t>
  </si>
  <si>
    <t>4、</t>
  </si>
  <si>
    <t>2019年度本级一般公共预算支出预算表</t>
  </si>
  <si>
    <t>附表1-4</t>
  </si>
  <si>
    <t>5、</t>
  </si>
  <si>
    <t>2019年度本级一般公共预算支出经济分类情况表</t>
  </si>
  <si>
    <t>附表1-5</t>
  </si>
  <si>
    <t>6、</t>
  </si>
  <si>
    <t>2019年度本级一般公共预算基本支出经济分类情况表</t>
  </si>
  <si>
    <t>附表1-6</t>
  </si>
  <si>
    <t>7、</t>
  </si>
  <si>
    <t>2019年度一般公共预算对下税收返还和转移支付预算表（分项目）</t>
  </si>
  <si>
    <t>附表1-7</t>
  </si>
  <si>
    <t>8、</t>
  </si>
  <si>
    <t>2019年度一般公共预算对下税收返还和转移支付预算表（分地区）</t>
  </si>
  <si>
    <t>附表1-8</t>
  </si>
  <si>
    <t>9、</t>
  </si>
  <si>
    <t>2019年度本级一般公共预算“三公”经费支出预算表</t>
  </si>
  <si>
    <t>附表1-9</t>
  </si>
  <si>
    <t>10、</t>
  </si>
  <si>
    <t>2019年度政府性基金收入预算表</t>
  </si>
  <si>
    <t>附表1-10</t>
  </si>
  <si>
    <t>11、</t>
  </si>
  <si>
    <t>2019年度政府性基金支出预算表</t>
  </si>
  <si>
    <t>附表1-11</t>
  </si>
  <si>
    <t>12、</t>
  </si>
  <si>
    <t>2019年度本级政府性基金收入预算表</t>
  </si>
  <si>
    <t>附表1-12</t>
  </si>
  <si>
    <t>13、</t>
  </si>
  <si>
    <t>2019年度本级政府性基金支出预算表</t>
  </si>
  <si>
    <t>附表1-13</t>
  </si>
  <si>
    <t>14、</t>
  </si>
  <si>
    <t>2019年度政府性基金转移支付预算表</t>
  </si>
  <si>
    <t>附表1-14</t>
  </si>
  <si>
    <t>15、</t>
  </si>
  <si>
    <t>2019年度国有资本经营收入预算表</t>
  </si>
  <si>
    <t>附表1-15</t>
  </si>
  <si>
    <t>16、</t>
  </si>
  <si>
    <t>2019年度国有资本经营支出预算表</t>
  </si>
  <si>
    <t>附表1-16</t>
  </si>
  <si>
    <t>17、</t>
  </si>
  <si>
    <t>2019年度本级国有资本经营收入预算表</t>
  </si>
  <si>
    <t>附表1-17</t>
  </si>
  <si>
    <t>18、</t>
  </si>
  <si>
    <t>2019年度本级国有资本经营支出预算表</t>
  </si>
  <si>
    <t>附表1-18</t>
  </si>
  <si>
    <t>19、</t>
  </si>
  <si>
    <t>2019年度社会保险基金预算收入表</t>
  </si>
  <si>
    <t>附表1-19</t>
  </si>
  <si>
    <t>20、</t>
  </si>
  <si>
    <t>2019年度社会保险基金预算支出表</t>
  </si>
  <si>
    <t>附表1-20</t>
  </si>
  <si>
    <t>21、</t>
  </si>
  <si>
    <t>2019年度本级社会保险基金预算收入表</t>
  </si>
  <si>
    <t>附表1-21</t>
  </si>
  <si>
    <t>22、</t>
  </si>
  <si>
    <t>2019年度本级社会保险基金预算支出表</t>
  </si>
  <si>
    <t>附表1-22</t>
  </si>
  <si>
    <t>23、</t>
  </si>
  <si>
    <t>2019年度本级财政专项资金管理清单目录</t>
  </si>
  <si>
    <t>附表1-23</t>
  </si>
  <si>
    <t>二、政府债务</t>
  </si>
  <si>
    <t>2019年度政府一般债务余额和限额情况表</t>
  </si>
  <si>
    <t>附表5-1</t>
  </si>
  <si>
    <t>2019年度本级政府一般债务余额和限额情况表</t>
  </si>
  <si>
    <t>附表5-2</t>
  </si>
  <si>
    <t>2019年度政府专项债务余额和限额情况表</t>
  </si>
  <si>
    <t>附表5-3</t>
  </si>
  <si>
    <t>2019年度本级政府专项债务余额和限额情况表</t>
  </si>
  <si>
    <t>附表5-4</t>
  </si>
  <si>
    <t>三、政府预决算相关重要事项说明</t>
  </si>
  <si>
    <t>政府预决算相关重要事项说明</t>
  </si>
  <si>
    <t>附表6</t>
  </si>
  <si>
    <t>单位：万元</t>
  </si>
  <si>
    <t>收入项目</t>
  </si>
  <si>
    <t>当年预算数</t>
  </si>
  <si>
    <t>上年预算数</t>
  </si>
  <si>
    <t>当年预算数为上年预算数的％</t>
  </si>
  <si>
    <t>一、税收收入</t>
  </si>
  <si>
    <t xml:space="preserve">    增值税</t>
  </si>
  <si>
    <t xml:space="preserve">    消费税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</si>
  <si>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</si>
  <si>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</si>
  <si>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</si>
  <si>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</si>
  <si>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</si>
  <si>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</si>
  <si>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</si>
  <si>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</si>
  <si>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</si>
  <si>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</si>
  <si>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</si>
  <si>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</si>
  <si>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</si>
  <si>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</si>
  <si>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</si>
  <si>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</si>
  <si>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</si>
  <si>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</si>
  <si>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</si>
  <si>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</si>
  <si>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</si>
  <si>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</si>
  <si>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</si>
  <si>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收入小计</t>
  </si>
  <si>
    <t>三、债务收入</t>
  </si>
  <si>
    <t>四、转移性收入</t>
  </si>
  <si>
    <t xml:space="preserve">   上级补助收入</t>
  </si>
  <si>
    <t xml:space="preserve">    返还性收入</t>
  </si>
  <si>
    <t xml:space="preserve">    一般性转移支付收入</t>
  </si>
  <si>
    <t xml:space="preserve">    专项转移支付收入</t>
  </si>
  <si>
    <t xml:space="preserve">   上解收入</t>
  </si>
  <si>
    <t xml:space="preserve">   上年结余收入</t>
  </si>
  <si>
    <t xml:space="preserve">   调入资金</t>
  </si>
  <si>
    <t xml:space="preserve">   调入预算稳定调节基金</t>
  </si>
  <si>
    <t xml:space="preserve">   债券转贷收入</t>
  </si>
  <si>
    <t xml:space="preserve">   接收其他地区援助收入</t>
  </si>
  <si>
    <t>收入合计</t>
  </si>
  <si>
    <t>支出项目</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</si>
  <si>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</si>
  <si>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</si>
  <si>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</si>
  <si>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</si>
  <si>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</si>
  <si>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</si>
  <si>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</si>
  <si>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</si>
  <si>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</si>
  <si>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</si>
  <si>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</si>
  <si>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</si>
  <si>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</si>
  <si>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</si>
  <si>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</si>
  <si>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</si>
  <si>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</si>
  <si>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</si>
  <si>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</si>
  <si>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</si>
  <si>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</si>
  <si>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</si>
  <si>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二十三、债务付息支出</t>
  </si>
  <si>
    <t>二十四、债务发行费用支出</t>
  </si>
  <si>
    <t>支出小计</t>
  </si>
  <si>
    <t>债务还本支出</t>
  </si>
  <si>
    <t>转移性支出</t>
  </si>
  <si>
    <t xml:space="preserve">   补助下级支出</t>
  </si>
  <si>
    <t xml:space="preserve">       返还性支出</t>
  </si>
  <si>
    <t xml:space="preserve">       一般性转移支付支出</t>
  </si>
  <si>
    <t xml:space="preserve">       专项转移支付支出</t>
  </si>
  <si>
    <t xml:space="preserve">   上解支出</t>
  </si>
  <si>
    <t xml:space="preserve">   援助其他地区支出</t>
  </si>
  <si>
    <t xml:space="preserve">   债务转贷支出</t>
  </si>
  <si>
    <t xml:space="preserve">   增设预算周转金</t>
  </si>
  <si>
    <t xml:space="preserve">   拨付国债转贷资金数</t>
  </si>
  <si>
    <t xml:space="preserve">   国债转贷资金结余</t>
  </si>
  <si>
    <t xml:space="preserve">   安排预算稳定调节基金</t>
  </si>
  <si>
    <t xml:space="preserve">   调出资金</t>
  </si>
  <si>
    <t xml:space="preserve">   年终结余</t>
  </si>
  <si>
    <t>支出合计</t>
  </si>
  <si>
    <t xml:space="preserve">   债务转贷收入</t>
  </si>
  <si>
    <t>201一般公共服务支出 汇总</t>
  </si>
  <si>
    <t>20101人大事务 汇总</t>
  </si>
  <si>
    <t>2010101行政运行（人大事务）</t>
  </si>
  <si>
    <t>2010102一般行政管理事务（人大事务）</t>
  </si>
  <si>
    <t>2010104人大会议</t>
  </si>
  <si>
    <t>2010105人大立法</t>
  </si>
  <si>
    <t>2010106人大监督</t>
  </si>
  <si>
    <t>2010107人大代表履职能力提升</t>
  </si>
  <si>
    <t>2010108代表工作</t>
  </si>
  <si>
    <t>2010150事业运行（人大事务）</t>
  </si>
  <si>
    <t>2010199其他人大事务支出</t>
  </si>
  <si>
    <t>20102政协事务 汇总</t>
  </si>
  <si>
    <t>2010201行政运行（政协事务）</t>
  </si>
  <si>
    <t>2010202一般行政管理事务（政协事务）</t>
  </si>
  <si>
    <t>2010203机关服务（政协事务）</t>
  </si>
  <si>
    <t>2010204政协会议</t>
  </si>
  <si>
    <t>2010205委员视察</t>
  </si>
  <si>
    <t>2010206参政议政（政协事务）</t>
  </si>
  <si>
    <t>2010250事业运行（政协事务）</t>
  </si>
  <si>
    <t>2010299其他政协事务支出</t>
  </si>
  <si>
    <t>20103政府办公厅（室）及相关机构事务 汇总</t>
  </si>
  <si>
    <t>2010301行政运行（政府办公厅（室）及相关机构事务）</t>
  </si>
  <si>
    <t>2010302一般行政管理事务（政府办公厅（室）及相关机构事务）</t>
  </si>
  <si>
    <t>2010308信访事务</t>
  </si>
  <si>
    <t>2010350事业运行（政府办公厅（室）及相关机构事务）</t>
  </si>
  <si>
    <t>2010399其他政府办公厅（室）及相关机构事务支出</t>
  </si>
  <si>
    <t>20104发展与改革事务 汇总</t>
  </si>
  <si>
    <t>2010401行政运行（发展与改革事务）</t>
  </si>
  <si>
    <t>2010402一般行政管理事务（发展与改革事务）</t>
  </si>
  <si>
    <t>2010408物价管理</t>
  </si>
  <si>
    <t>2010450事业运行（发展与改革事务）</t>
  </si>
  <si>
    <t>2010499其他发展与改革事务支出</t>
  </si>
  <si>
    <t>20105统计信息事务 汇总</t>
  </si>
  <si>
    <t>2010501行政运行（统计信息事务）</t>
  </si>
  <si>
    <t>2010502一般行政管理事务（统计信息事务）</t>
  </si>
  <si>
    <t>2010504信息事务</t>
  </si>
  <si>
    <t>2010507专项普查活动</t>
  </si>
  <si>
    <t>2010508统计抽样调查</t>
  </si>
  <si>
    <t>2010550事业运行（统计信息事务）</t>
  </si>
  <si>
    <t>20106财政事务 汇总</t>
  </si>
  <si>
    <t>2010601行政运行（财政事务）</t>
  </si>
  <si>
    <t>2010602一般行政管理事务（财政事务）</t>
  </si>
  <si>
    <t>2010605财政国库业务</t>
  </si>
  <si>
    <t>2010650事业运行（财政事务）</t>
  </si>
  <si>
    <t>2010699其他财政事务支出</t>
  </si>
  <si>
    <t>20107税收事务 汇总</t>
  </si>
  <si>
    <t>2010702一般行政管理事务（税收事务）</t>
  </si>
  <si>
    <t>2010706代扣代收代征税款手续费</t>
  </si>
  <si>
    <t>2010799其他税收事务支出</t>
  </si>
  <si>
    <t>20108审计事务 汇总</t>
  </si>
  <si>
    <t>2010801行政运行（审计事务）</t>
  </si>
  <si>
    <t>2010802一般行政管理事务（审计事务）</t>
  </si>
  <si>
    <t>2010804审计业务</t>
  </si>
  <si>
    <t>2010806信息化建设（审计）</t>
  </si>
  <si>
    <t>2010850事业运行（审计事务）</t>
  </si>
  <si>
    <t>20109海关事务 汇总</t>
  </si>
  <si>
    <t>2010902一般行政管理事务（海关事务）</t>
  </si>
  <si>
    <t>2010912检验检疫</t>
  </si>
  <si>
    <t>20110人力资源事务 汇总</t>
  </si>
  <si>
    <t>2011002一般行政管理事务（人力资源）</t>
  </si>
  <si>
    <t>2011099其他人力资源事务支出</t>
  </si>
  <si>
    <t>20111纪检监察事务 汇总</t>
  </si>
  <si>
    <t>2011101行政运行（纪检监察事务）</t>
  </si>
  <si>
    <t>2011102一般行政管理事务（纪检监察事务）</t>
  </si>
  <si>
    <t>2011150事业运行（纪检监察事务）</t>
  </si>
  <si>
    <t>20113商贸事务 汇总</t>
  </si>
  <si>
    <t>2011301行政运行（商贸事务）</t>
  </si>
  <si>
    <t>2011302一般行政管理事务（商贸事务）</t>
  </si>
  <si>
    <t>2011350事业运行（商贸事务）</t>
  </si>
  <si>
    <t>2011399其他商贸事务支出</t>
  </si>
  <si>
    <t>20123民族事务 汇总</t>
  </si>
  <si>
    <t>2012302一般行政管理事务（民族事务）</t>
  </si>
  <si>
    <t>2012304民族工作专项</t>
  </si>
  <si>
    <t>2012350事业运行（民族事务）</t>
  </si>
  <si>
    <t>2012399其他民族事务支出</t>
  </si>
  <si>
    <t>20125港澳台事务 汇总</t>
  </si>
  <si>
    <t>2012501行政运行（港澳台侨事务）</t>
  </si>
  <si>
    <t>2012502一般行政管理事务（港澳台侨事务）</t>
  </si>
  <si>
    <t>2012505台湾事务</t>
  </si>
  <si>
    <t>2012550事业运行（港澳台侨事务）</t>
  </si>
  <si>
    <t>2012599其他港澳台事务支出</t>
  </si>
  <si>
    <t>20126档案事务 汇总</t>
  </si>
  <si>
    <t>2012601行政运行（档案事务）</t>
  </si>
  <si>
    <t>2012604档案馆</t>
  </si>
  <si>
    <t>2012699其他档案事务支出</t>
  </si>
  <si>
    <t>20128民主党派及工商联事务 汇总</t>
  </si>
  <si>
    <t>2012801行政运行（民主党派及工商联事务）</t>
  </si>
  <si>
    <t>2012802一般行政管理事务（民主党派及工商联事务）</t>
  </si>
  <si>
    <t>20129群众团体事务 汇总</t>
  </si>
  <si>
    <t>2012901行政运行（群众团体事务）</t>
  </si>
  <si>
    <t>2012902一般行政管理事务（群众团体事务）</t>
  </si>
  <si>
    <t>2012950事业运行（群众团体事务）</t>
  </si>
  <si>
    <t>2012999其他群众团体事务支出</t>
  </si>
  <si>
    <t>20131党委办公厅（室）及相关机构事务 汇总</t>
  </si>
  <si>
    <t>2013101行政运行（党委办公厅（室）及相关机构事务）</t>
  </si>
  <si>
    <t>2013102一般行政管理事务（党委办公厅（室）及相关机构事务）</t>
  </si>
  <si>
    <t>2013150事业运行（党委办公厅（室）及相关机构事务）</t>
  </si>
  <si>
    <t>20132组织事务 汇总</t>
  </si>
  <si>
    <t>2013201行政运行（组织事务）</t>
  </si>
  <si>
    <t>2013202一般行政管理事务（组织事务）</t>
  </si>
  <si>
    <t>2013250事业运行（组织事务）</t>
  </si>
  <si>
    <t>20133宣传事务 汇总</t>
  </si>
  <si>
    <t>2013301行政运行（宣传事务）</t>
  </si>
  <si>
    <t>2013302一般行政管理事务（宣传事务）</t>
  </si>
  <si>
    <t>2013350事业运行（宣传事务）</t>
  </si>
  <si>
    <t>20134统战事务 汇总</t>
  </si>
  <si>
    <t>2013401行政运行（统战事务）</t>
  </si>
  <si>
    <t>2013402一般行政管理事务（统战事务）</t>
  </si>
  <si>
    <t>2013404宗教事务</t>
  </si>
  <si>
    <t>2013405华侨事务</t>
  </si>
  <si>
    <t>20136其他共产党事务支出 汇总</t>
  </si>
  <si>
    <t>2013602一般行政管理事务</t>
  </si>
  <si>
    <t>2013699其他共产党事务支出</t>
  </si>
  <si>
    <t>20138市场监督管理事务 汇总</t>
  </si>
  <si>
    <t>2013801行政运行（市场监督管理事务）</t>
  </si>
  <si>
    <t>2013802一般行政管理事务（市场监督）</t>
  </si>
  <si>
    <t>2013804市场监督管理专项</t>
  </si>
  <si>
    <t>2013805市场监管执法</t>
  </si>
  <si>
    <t>2013806消费者权益保护</t>
  </si>
  <si>
    <t>2013809市场监督管理技术支持</t>
  </si>
  <si>
    <t>2013811标准化管理</t>
  </si>
  <si>
    <t>2013812药品事务</t>
  </si>
  <si>
    <t>2013814化妆品事务</t>
  </si>
  <si>
    <t>2013850事业运行</t>
  </si>
  <si>
    <t>2013899其他市场监督管理事务</t>
  </si>
  <si>
    <t>20199其他一般公共服务支出 汇总</t>
  </si>
  <si>
    <t>2019999其他一般公共服务支出</t>
  </si>
  <si>
    <t>204公共安全支出 汇总</t>
  </si>
  <si>
    <t>20401武装警察部队 汇总</t>
  </si>
  <si>
    <t>2040101武装警察部队</t>
  </si>
  <si>
    <t>2040199其他武装警察部队支出</t>
  </si>
  <si>
    <t>20402公安 汇总</t>
  </si>
  <si>
    <t>2040201行政运行（公安）</t>
  </si>
  <si>
    <t>2040202一般行政管理事务（公安）</t>
  </si>
  <si>
    <t>2040203机关服务（公安）</t>
  </si>
  <si>
    <t>2040219信息化建设（公安）</t>
  </si>
  <si>
    <t>2040220执法办案</t>
  </si>
  <si>
    <t>2040221特别业务</t>
  </si>
  <si>
    <t>2040250事业运行（公安）</t>
  </si>
  <si>
    <t>2040299其他公安支出</t>
  </si>
  <si>
    <t>20403国家安全 汇总</t>
  </si>
  <si>
    <t>2040302一般行政管理事务（国家安全）</t>
  </si>
  <si>
    <t>20405法院 汇总</t>
  </si>
  <si>
    <t>2040599其他法院支出</t>
  </si>
  <si>
    <t>20406司法 汇总</t>
  </si>
  <si>
    <t>2040601行政运行（司法）</t>
  </si>
  <si>
    <t>2040602一般行政管理事务（司法）</t>
  </si>
  <si>
    <t>2040605普法宣传</t>
  </si>
  <si>
    <t>2040607法律援助</t>
  </si>
  <si>
    <t>2040608国家统一法律职业资格考试</t>
  </si>
  <si>
    <t>2040610社区矫正</t>
  </si>
  <si>
    <t>2040650事业运行（司法）</t>
  </si>
  <si>
    <t>20499其他公共安全支出 汇总</t>
  </si>
  <si>
    <t>2049901其他公共安全支出</t>
  </si>
  <si>
    <t>205教育支出 汇总</t>
  </si>
  <si>
    <t>20501教育管理事务 汇总</t>
  </si>
  <si>
    <t>2050101行政运行（教育管理事务）</t>
  </si>
  <si>
    <t>2050199其他教育管理事务支出</t>
  </si>
  <si>
    <t>20502普通教育 汇总</t>
  </si>
  <si>
    <t>2050201学前教育</t>
  </si>
  <si>
    <t>2050202小学教育</t>
  </si>
  <si>
    <t>2050203初中教育</t>
  </si>
  <si>
    <t>2050204高中教育</t>
  </si>
  <si>
    <t>2050205高等教育</t>
  </si>
  <si>
    <t>2050299其他普通教育支出</t>
  </si>
  <si>
    <t>20503职业教育 汇总</t>
  </si>
  <si>
    <t>2050302中专教育</t>
  </si>
  <si>
    <t>2050303技校教育</t>
  </si>
  <si>
    <t>2050305高等职业教育</t>
  </si>
  <si>
    <t>2050399其他职业教育支出</t>
  </si>
  <si>
    <t>20505广播电视教育 汇总</t>
  </si>
  <si>
    <t>2050501广播电视学校</t>
  </si>
  <si>
    <t>20507特殊教育 汇总</t>
  </si>
  <si>
    <t>2050701特殊学校教育</t>
  </si>
  <si>
    <t>2050799其他特殊教育支出</t>
  </si>
  <si>
    <t>20508进修及培训 汇总</t>
  </si>
  <si>
    <t>2050801教师进修</t>
  </si>
  <si>
    <t>2050802干部教育</t>
  </si>
  <si>
    <t>20509教育费附加安排的支出 汇总</t>
  </si>
  <si>
    <t>2050903城市中小学校舍建设</t>
  </si>
  <si>
    <t>2050904城市中小学教学设施</t>
  </si>
  <si>
    <t>2050905中等职业学校教学设施（教育费附加安排的支出）</t>
  </si>
  <si>
    <t>2050999其他教育费附加安排的支出</t>
  </si>
  <si>
    <t>20599其他教育支出 汇总</t>
  </si>
  <si>
    <t>2059999其他教育支出</t>
  </si>
  <si>
    <t>206科学技术支出 汇总</t>
  </si>
  <si>
    <t>20601科学技术管理事务 汇总</t>
  </si>
  <si>
    <t>2060101行政运行（科学技术管理事务）</t>
  </si>
  <si>
    <t>2060102一般行政管理事务（科学技术管理事务）</t>
  </si>
  <si>
    <t>20602基础研究 汇总</t>
  </si>
  <si>
    <t>2060203自然科学基金</t>
  </si>
  <si>
    <t>20603应用研究 汇总</t>
  </si>
  <si>
    <t>2060301机构运行（应用研究）</t>
  </si>
  <si>
    <t>2060399其他应用研究支出</t>
  </si>
  <si>
    <t>20604技术研究与开发 汇总</t>
  </si>
  <si>
    <t>2060404科技成果转化与扩散</t>
  </si>
  <si>
    <t>2060499其他技术研究与开发支出</t>
  </si>
  <si>
    <t>20605科技条件与服务 汇总</t>
  </si>
  <si>
    <t>2060501机构运行（科技条件与服务）</t>
  </si>
  <si>
    <t>2060503科技条件专项</t>
  </si>
  <si>
    <t>20607科学技术普及 汇总</t>
  </si>
  <si>
    <t>2060701机构运行（科学技术普及）</t>
  </si>
  <si>
    <t>2060702科普活动</t>
  </si>
  <si>
    <t>2060705科技馆站</t>
  </si>
  <si>
    <t>2060799其他科学技术普及支出</t>
  </si>
  <si>
    <t>20699其他科学技术支出 汇总</t>
  </si>
  <si>
    <t>2069999其他科学技术支出</t>
  </si>
  <si>
    <t>207文化旅游体育与传媒支出 汇总</t>
  </si>
  <si>
    <t>20701文化和旅游 汇总</t>
  </si>
  <si>
    <t>2070101行政运行（文化）</t>
  </si>
  <si>
    <t>2070102一般行政管理事务（文化）</t>
  </si>
  <si>
    <t>2070104图书馆</t>
  </si>
  <si>
    <t>2070107艺术表演团体</t>
  </si>
  <si>
    <t>2070108文化活动</t>
  </si>
  <si>
    <t>2070109群众文化</t>
  </si>
  <si>
    <t>2070110文化和旅游交流与合作</t>
  </si>
  <si>
    <t>2070111文化创作与保护</t>
  </si>
  <si>
    <t>2070112文化和旅游市场管理</t>
  </si>
  <si>
    <t>2070113旅游宣传</t>
  </si>
  <si>
    <t>2070114旅游行业业务管理</t>
  </si>
  <si>
    <t>2070199其他文化和旅游支出</t>
  </si>
  <si>
    <t>20702文物 汇总</t>
  </si>
  <si>
    <t>2070201行政运行（文物）</t>
  </si>
  <si>
    <t>2070204文物保护</t>
  </si>
  <si>
    <t>2070205博物馆</t>
  </si>
  <si>
    <t>20703体育 汇总</t>
  </si>
  <si>
    <t>2070301行政运行（体育）</t>
  </si>
  <si>
    <t>2070305体育竞赛</t>
  </si>
  <si>
    <t>2070307体育场馆</t>
  </si>
  <si>
    <t>2070308群众体育</t>
  </si>
  <si>
    <t>2070399其他体育支出</t>
  </si>
  <si>
    <t>20708广播电视 汇总</t>
  </si>
  <si>
    <t>2070899其他广播电视支出</t>
  </si>
  <si>
    <t>20799其他文化体育与传媒支出 汇总</t>
  </si>
  <si>
    <t>2079902宣传文化发展专项支出</t>
  </si>
  <si>
    <t>2079999其他文化体育与传媒支出</t>
  </si>
  <si>
    <t>208社会保障和就业支出 汇总</t>
  </si>
  <si>
    <t>20801人力资源和社会保障管理事务 汇总</t>
  </si>
  <si>
    <t>2080101行政运行（人力资源和社会保障管理事务）</t>
  </si>
  <si>
    <t>2080102一般行政管理事务（人力资源和社会保障管理事务）</t>
  </si>
  <si>
    <t>2080105劳动保障监察</t>
  </si>
  <si>
    <t>2080107社会保险业务管理事务</t>
  </si>
  <si>
    <t>2080108信息化建设（人力资源和社会保障管理事务）</t>
  </si>
  <si>
    <t>2080109社会保险经办机构</t>
  </si>
  <si>
    <t>2080111公共就业服务和职业技能鉴定机构</t>
  </si>
  <si>
    <t>2080199其他人力资源和社会保障管理事务支出</t>
  </si>
  <si>
    <t>20802民政管理事务 汇总</t>
  </si>
  <si>
    <t>2080201行政运行（民政管理事务）</t>
  </si>
  <si>
    <t>2080207行政区划和地名管理</t>
  </si>
  <si>
    <t>2080208基层政权和社区建设</t>
  </si>
  <si>
    <t>2080299其他民政管理事务支出</t>
  </si>
  <si>
    <t>20805行政事业单位离退休 汇总</t>
  </si>
  <si>
    <t>2080501归口管理的行政单位离退休</t>
  </si>
  <si>
    <t>2080505机关事业单位基本养老保险缴费支出</t>
  </si>
  <si>
    <t>2080506机关事业单位职业年金缴费支出</t>
  </si>
  <si>
    <t>2080507对机关事业单位基本养老保险基金的补助</t>
  </si>
  <si>
    <t>2080599其他行政事业单位离退休支出</t>
  </si>
  <si>
    <t>20807就业补助 汇总</t>
  </si>
  <si>
    <t>2080799其他就业补助支出</t>
  </si>
  <si>
    <t>20808抚恤 汇总</t>
  </si>
  <si>
    <t>2080804优抚事业单位支出</t>
  </si>
  <si>
    <t>2080899其他优抚支出</t>
  </si>
  <si>
    <t>20809退役安置 汇总</t>
  </si>
  <si>
    <t>2080902军队移交政府的离退休人员安置</t>
  </si>
  <si>
    <t>2080903军队移交政府离退休干部管理机构</t>
  </si>
  <si>
    <t>2080999其他退役安置支出</t>
  </si>
  <si>
    <t>20810社会福利 汇总</t>
  </si>
  <si>
    <t>2081001儿童福利</t>
  </si>
  <si>
    <t>2081004殡葬</t>
  </si>
  <si>
    <t>2081005社会福利事业单位</t>
  </si>
  <si>
    <t>2081099其他社会福利支出</t>
  </si>
  <si>
    <t>20811残疾人事业 汇总</t>
  </si>
  <si>
    <t>2081101行政运行（残疾人事业）</t>
  </si>
  <si>
    <t>2081105残疾人就业和扶贫</t>
  </si>
  <si>
    <t>2081107残疾人生活和护理补贴</t>
  </si>
  <si>
    <t>2081199其他残疾人事业支出</t>
  </si>
  <si>
    <t>20816红十字事业 汇总</t>
  </si>
  <si>
    <t>2081601行政运行（红十字事业）</t>
  </si>
  <si>
    <t>2081602一般行政管理事务（红十字事业）</t>
  </si>
  <si>
    <t>20820临时救助 汇总</t>
  </si>
  <si>
    <t>2082002流浪乞讨人员救助支出</t>
  </si>
  <si>
    <t>20825其他生活救助 汇总</t>
  </si>
  <si>
    <t>2082502其他农村生活救助</t>
  </si>
  <si>
    <t>20827财政对其他社会保险基金的补助 汇总</t>
  </si>
  <si>
    <t>2082799其他财政对社会保险基金的补助</t>
  </si>
  <si>
    <t>20828退役军人管理事务 汇总</t>
  </si>
  <si>
    <t>2082804拥军优属</t>
  </si>
  <si>
    <t>2082805部队供应</t>
  </si>
  <si>
    <t>20899其他社会保障和就业支出 汇总</t>
  </si>
  <si>
    <t>2089901其他社会保障和就业支出</t>
  </si>
  <si>
    <t>210卫生健康支出 汇总</t>
  </si>
  <si>
    <t>21001卫生健康管理事务 汇总</t>
  </si>
  <si>
    <t>2100101行政运行（医疗卫生管理事务）</t>
  </si>
  <si>
    <t>2100102一般行政管理事务（医疗卫生管理事务）</t>
  </si>
  <si>
    <t>2100199其他卫生健康管理事务支出</t>
  </si>
  <si>
    <t>21002公立医院 汇总</t>
  </si>
  <si>
    <t>2100201综合医院</t>
  </si>
  <si>
    <t>2100203传染病医院</t>
  </si>
  <si>
    <t>2100206妇产医院</t>
  </si>
  <si>
    <t>2100208其他专科医院</t>
  </si>
  <si>
    <t>2100299其他公立医院支出</t>
  </si>
  <si>
    <t>21003基层医疗卫生机构 汇总</t>
  </si>
  <si>
    <t>2100302乡镇卫生院</t>
  </si>
  <si>
    <t>21004公共卫生 汇总</t>
  </si>
  <si>
    <t>2100401疾病预防控制机构</t>
  </si>
  <si>
    <t>2100402卫生监督机构</t>
  </si>
  <si>
    <t>2100405应急救治机构</t>
  </si>
  <si>
    <t>2100406采供血机构</t>
  </si>
  <si>
    <t>2100409重大公共卫生支出</t>
  </si>
  <si>
    <t>2100499其他公共卫生支出</t>
  </si>
  <si>
    <t>21006中医药 汇总</t>
  </si>
  <si>
    <t>2100699其他中医药支出</t>
  </si>
  <si>
    <t>21007计划生育事务 汇总</t>
  </si>
  <si>
    <t>2100799其他计划生育事务支出</t>
  </si>
  <si>
    <t>21011行政事业单位医疗 汇总</t>
  </si>
  <si>
    <t>2101101行政单位医疗</t>
  </si>
  <si>
    <t>2101102事业单位医疗</t>
  </si>
  <si>
    <t>2101103公务员医疗补助</t>
  </si>
  <si>
    <t>2101199其他行政事业单位医疗支出</t>
  </si>
  <si>
    <t>21012财政对基本医疗保险基金的补助 汇总</t>
  </si>
  <si>
    <t>2101202财政对城乡居民基本医疗保险基金的补助</t>
  </si>
  <si>
    <t>2101299财政对其他基本医疗保险基金的补助</t>
  </si>
  <si>
    <t>21013医疗救助 汇总</t>
  </si>
  <si>
    <t>2101301城乡医疗救助</t>
  </si>
  <si>
    <t>2101302疾病应急救助</t>
  </si>
  <si>
    <t>21016老龄卫生健康事务 汇总</t>
  </si>
  <si>
    <t>2101601老龄卫生健康事务</t>
  </si>
  <si>
    <t>21099其他卫生健康支出 汇总</t>
  </si>
  <si>
    <t>2109901其他卫生健康支出</t>
  </si>
  <si>
    <t>211节能环保支出 汇总</t>
  </si>
  <si>
    <t>21101环境保护管理事务 汇总</t>
  </si>
  <si>
    <t>2110101行政运行（环境保护管理事务）</t>
  </si>
  <si>
    <t>2110199其他环境保护管理事务支出</t>
  </si>
  <si>
    <t>21102环境监测与监察 汇总</t>
  </si>
  <si>
    <t>2110299其他环境监测与监察支出</t>
  </si>
  <si>
    <t>21103污染防治 汇总</t>
  </si>
  <si>
    <t>2110399其他污染防治支出</t>
  </si>
  <si>
    <t>21105天然林保护 汇总</t>
  </si>
  <si>
    <t>2110501森林管护</t>
  </si>
  <si>
    <t>21110能源节约利用 汇总</t>
  </si>
  <si>
    <t>2111001能源节约利用</t>
  </si>
  <si>
    <t>21199其他节能环保支出 汇总</t>
  </si>
  <si>
    <t>2119901其他节能环保支出</t>
  </si>
  <si>
    <t>212城乡社区支出 汇总</t>
  </si>
  <si>
    <t>21201城乡社区管理事务 汇总</t>
  </si>
  <si>
    <t>2120101行政运行（城乡社区管理事务）</t>
  </si>
  <si>
    <t>2120104城管执法</t>
  </si>
  <si>
    <t>2120105工程建设标准规范编制与监管</t>
  </si>
  <si>
    <t>2120106工程建设管理</t>
  </si>
  <si>
    <t>2120199其他城乡社区管理事务支出</t>
  </si>
  <si>
    <t>21203城乡社区公共设施 汇总</t>
  </si>
  <si>
    <t>2120399其他城乡社区公共设施支出</t>
  </si>
  <si>
    <t>21205城乡社区环境卫生 汇总</t>
  </si>
  <si>
    <t>2120501城乡社区环境卫生</t>
  </si>
  <si>
    <t>21299其他城乡社区支出 汇总</t>
  </si>
  <si>
    <t>2129999其他城乡社区支出</t>
  </si>
  <si>
    <t>213农林水支出 汇总</t>
  </si>
  <si>
    <t>21301农业 汇总</t>
  </si>
  <si>
    <t>2130101行政运行（农业）</t>
  </si>
  <si>
    <t>2130104事业运行（农业）</t>
  </si>
  <si>
    <t>2130106科技转化与推广服务</t>
  </si>
  <si>
    <t>2130108病虫害控制</t>
  </si>
  <si>
    <t>2130109农产品质量安全</t>
  </si>
  <si>
    <t>2130110执法监管</t>
  </si>
  <si>
    <t>2130124农业组织化与产业化经营</t>
  </si>
  <si>
    <t>2130135农业资源保护修复与利用</t>
  </si>
  <si>
    <t>2130199其他农业支出</t>
  </si>
  <si>
    <t>21302林业和草原 汇总</t>
  </si>
  <si>
    <t>2130201行政运行（林业）</t>
  </si>
  <si>
    <t>2130203机关服务（林业）</t>
  </si>
  <si>
    <t>2130204事业机构</t>
  </si>
  <si>
    <t>2130205森林培育</t>
  </si>
  <si>
    <t>2130207森林资源管理</t>
  </si>
  <si>
    <t>2130209森林生态效益补偿</t>
  </si>
  <si>
    <t>2130213执法与监督</t>
  </si>
  <si>
    <t>2130234防灾减灾</t>
  </si>
  <si>
    <t>2130299其他林业和草原支出</t>
  </si>
  <si>
    <t>21303水利 汇总</t>
  </si>
  <si>
    <t>2130301行政运行（水利）</t>
  </si>
  <si>
    <t>2130304水利行业业务管理</t>
  </si>
  <si>
    <t>2130306水利工程运行与维护</t>
  </si>
  <si>
    <t>2130310水土保持（水利）</t>
  </si>
  <si>
    <t>2130311水资源节约管理与保护</t>
  </si>
  <si>
    <t>2130314防汛</t>
  </si>
  <si>
    <t>2130316农田水利</t>
  </si>
  <si>
    <t>2130319江河湖库水系综合整治</t>
  </si>
  <si>
    <t>2130399其他水利支出</t>
  </si>
  <si>
    <t>21305扶贫 汇总</t>
  </si>
  <si>
    <t>2130505生产发展</t>
  </si>
  <si>
    <t>2130599其他扶贫支出</t>
  </si>
  <si>
    <t>21306农业综合开发 汇总</t>
  </si>
  <si>
    <t>2130601机构运行（农业综合开发）</t>
  </si>
  <si>
    <t>2130602土地治理</t>
  </si>
  <si>
    <t>2130603产业化发展</t>
  </si>
  <si>
    <t>2130699其他农业综合开发支出</t>
  </si>
  <si>
    <t>21308普惠金融发展支出 汇总</t>
  </si>
  <si>
    <t>2130801支持农村金融机构</t>
  </si>
  <si>
    <t>21399其他农林水支出 汇总</t>
  </si>
  <si>
    <t>2139999其他农林水支出</t>
  </si>
  <si>
    <t>214交通运输支出 汇总</t>
  </si>
  <si>
    <t>21401公路水路运输 汇总</t>
  </si>
  <si>
    <t>2140101行政运行（公路水路运输）</t>
  </si>
  <si>
    <t>2140106公路养护（公路水路运输）</t>
  </si>
  <si>
    <t>2140109交通运输信息化建设</t>
  </si>
  <si>
    <t>2140112公路运输管理</t>
  </si>
  <si>
    <t>2140131海事管理</t>
  </si>
  <si>
    <t>2140199其他公路水路运输支出</t>
  </si>
  <si>
    <t>21405邮政业支出 汇总</t>
  </si>
  <si>
    <t>2140599其他邮政业支出</t>
  </si>
  <si>
    <t>21499其他交通运输支出 汇总</t>
  </si>
  <si>
    <t>2149999其他交通运输支出</t>
  </si>
  <si>
    <t>215资源勘探信息等支出 汇总</t>
  </si>
  <si>
    <t>21505工业和信息产业监管 汇总</t>
  </si>
  <si>
    <t>2150501行政运行（工业和信息产业监管）</t>
  </si>
  <si>
    <t>2150510工业和信息产业支持</t>
  </si>
  <si>
    <t>2150599其他工业和信息产业监管支出</t>
  </si>
  <si>
    <t>21507国有资产监管 汇总</t>
  </si>
  <si>
    <t>2150701行政运行（国有资产监管）</t>
  </si>
  <si>
    <t>2150702一般行政管理事务（国有资产监管）</t>
  </si>
  <si>
    <t>2150704国有企业监事会专项</t>
  </si>
  <si>
    <t>21508支持中小企业发展和管理支出 汇总</t>
  </si>
  <si>
    <t>2150805中小企业发展专项</t>
  </si>
  <si>
    <t>21599其他资源勘探信息等支出 汇总</t>
  </si>
  <si>
    <t>2159999其他资源勘探信息等支出</t>
  </si>
  <si>
    <t>216商业服务业等支出 汇总</t>
  </si>
  <si>
    <t>21602商业流通事务 汇总</t>
  </si>
  <si>
    <t>2160201行政运行（商业流通事务）</t>
  </si>
  <si>
    <t>2160299其他商业流通事务支出</t>
  </si>
  <si>
    <t>21606涉外发展服务支出 汇总</t>
  </si>
  <si>
    <t>2160699其他涉外发展服务支出</t>
  </si>
  <si>
    <t>21699其他商业服务业等支出 汇总</t>
  </si>
  <si>
    <t>2169999其他商业服务业等支出</t>
  </si>
  <si>
    <t>217金融支出 汇总</t>
  </si>
  <si>
    <t>21799其他金融支出 汇总</t>
  </si>
  <si>
    <t>2179999其他金融支出</t>
  </si>
  <si>
    <t>219援助其他地区支出 汇总</t>
  </si>
  <si>
    <t>21999其他支出 汇总</t>
  </si>
  <si>
    <t xml:space="preserve">21999其他支出 </t>
  </si>
  <si>
    <t>220自然资源海洋气象等支出 汇总</t>
  </si>
  <si>
    <t>22001自然资源事务 汇总</t>
  </si>
  <si>
    <t>2200101行政运行（国土资源事务）</t>
  </si>
  <si>
    <t>2200150事业运行（国土资源事务）</t>
  </si>
  <si>
    <t>2200199其他自然资源事务支出</t>
  </si>
  <si>
    <t>22002海洋管理事务 汇总</t>
  </si>
  <si>
    <t>2200201行政运行（海洋管理事务）</t>
  </si>
  <si>
    <t>2200205海洋环境保护与监测</t>
  </si>
  <si>
    <t>2200208海洋执法监察</t>
  </si>
  <si>
    <t>2200209海洋防灾减灾</t>
  </si>
  <si>
    <t>2200250事业运行（海洋管理事务）</t>
  </si>
  <si>
    <t>2200299其他海洋管理事务支出</t>
  </si>
  <si>
    <t>22005气象事务 汇总</t>
  </si>
  <si>
    <t>2200501行政运行（气象事务）</t>
  </si>
  <si>
    <t>2200599其他气象事务支出</t>
  </si>
  <si>
    <t>22099其他自然资源海洋气象等支出 汇总</t>
  </si>
  <si>
    <t>2209901其他自然资源海洋气象等支出</t>
  </si>
  <si>
    <t>221住房保障支出 汇总</t>
  </si>
  <si>
    <t>22101保障性安居工程支出 汇总</t>
  </si>
  <si>
    <t>2210103棚户区改造</t>
  </si>
  <si>
    <t>2210107保障性住房租金补贴</t>
  </si>
  <si>
    <t>2210199其他保障性安居工程支出</t>
  </si>
  <si>
    <t>22102住房改革支出 汇总</t>
  </si>
  <si>
    <t>2210201住房公积金</t>
  </si>
  <si>
    <t>22103城乡社区住宅 汇总</t>
  </si>
  <si>
    <t>2210302住房公积金管理</t>
  </si>
  <si>
    <t>2210399其他城乡社区住宅支出</t>
  </si>
  <si>
    <t>222粮油物资储备支出 汇总</t>
  </si>
  <si>
    <t>22201粮油事务 汇总</t>
  </si>
  <si>
    <t>2220101行政运行（粮油事务）</t>
  </si>
  <si>
    <t>2220102一般行政管理事务（粮油事务）</t>
  </si>
  <si>
    <t>2220115粮食风险基金</t>
  </si>
  <si>
    <t>2220150事业运行（粮油事务）</t>
  </si>
  <si>
    <t>224灾害防治及应急管理支出 汇总</t>
  </si>
  <si>
    <t>22401应急管理事务 汇总</t>
  </si>
  <si>
    <t>2240101行政运行</t>
  </si>
  <si>
    <t>2240106安全监管</t>
  </si>
  <si>
    <t>2240109应急管理</t>
  </si>
  <si>
    <t>2240150事业运行</t>
  </si>
  <si>
    <t>2240199其他应急管理支出</t>
  </si>
  <si>
    <t>22405地震事务 汇总</t>
  </si>
  <si>
    <t>2240501行政运行</t>
  </si>
  <si>
    <t>2240504地震监测</t>
  </si>
  <si>
    <t>2240506地震灾害预防</t>
  </si>
  <si>
    <t>2240507地震应急救援</t>
  </si>
  <si>
    <t>2240509防震减灾信息管理</t>
  </si>
  <si>
    <t>2240510防震减灾基础管理</t>
  </si>
  <si>
    <t>2240550地震事业机构</t>
  </si>
  <si>
    <t>22407自然灾害救灾及恢复重建支出 汇总</t>
  </si>
  <si>
    <t>2240799其他自然灾害生活救助支出</t>
  </si>
  <si>
    <t>227预备费 汇总</t>
  </si>
  <si>
    <t>22700预备费 汇总</t>
  </si>
  <si>
    <t>2270000预备费</t>
  </si>
  <si>
    <t>229其他支出 汇总</t>
  </si>
  <si>
    <t>22902年初预留 汇总</t>
  </si>
  <si>
    <t>2290200年初预留</t>
  </si>
  <si>
    <t>22999其他支出 汇总</t>
  </si>
  <si>
    <t>2299901其他支出</t>
  </si>
  <si>
    <t>232债务付息支出 汇总</t>
  </si>
  <si>
    <t>23203地方政府一般债务付息支出 汇总</t>
  </si>
  <si>
    <t>2320301地方政府一般债券付息支出</t>
  </si>
  <si>
    <t>233债务发行费用支出 汇总</t>
  </si>
  <si>
    <t>23303地方政府一般债务发行费用支出 汇总</t>
  </si>
  <si>
    <t>2330300地方政府一般债务发行费用支出</t>
  </si>
  <si>
    <t xml:space="preserve">      返还性支出</t>
  </si>
  <si>
    <t xml:space="preserve">      一般性转移支付支出</t>
  </si>
  <si>
    <t xml:space="preserve">      专项转移支付支出</t>
  </si>
  <si>
    <t>项   目</t>
  </si>
  <si>
    <t>合  计</t>
  </si>
  <si>
    <t>一、机关工资福利支出</t>
  </si>
  <si>
    <t>二、机关商品和服务支出</t>
  </si>
  <si>
    <t>三、机关资本性支出（一）</t>
  </si>
  <si>
    <t>四、机关资本性支出（二）</t>
  </si>
  <si>
    <t>五、对事业单位经常性补助</t>
  </si>
  <si>
    <t>六、对事业单位资本性补助</t>
  </si>
  <si>
    <t>七、对企业补助</t>
  </si>
  <si>
    <t>八、对企业资本性支出</t>
  </si>
  <si>
    <t>九、对个人和家庭的补助</t>
  </si>
  <si>
    <t>十、对社会保障基金补助</t>
  </si>
  <si>
    <t>十一、债务利息及费用支出</t>
  </si>
  <si>
    <t>十二、债务还本支出</t>
  </si>
  <si>
    <t>十三、转移性支出</t>
  </si>
  <si>
    <t>十四、预备费及预留</t>
  </si>
  <si>
    <t>十五、其他支出</t>
  </si>
  <si>
    <t>备注：
    1.2019年预算数538340万元含列入市本级预算的省提前下达补助资金58149万元；2018年年初预算数619151万元含列入市本级预算的省提前下达补助资金141074万元。
    2.2019年转移性支出133624万元中，672万元为援助其他地区支出。</t>
  </si>
  <si>
    <t>合   计</t>
  </si>
  <si>
    <t>工资奖金津补贴</t>
  </si>
  <si>
    <t>社会保障缴费</t>
  </si>
  <si>
    <t>住房公积金</t>
  </si>
  <si>
    <t>其他工资福利支出</t>
  </si>
  <si>
    <t>办公经费</t>
  </si>
  <si>
    <t>会议费</t>
  </si>
  <si>
    <t>培训费</t>
  </si>
  <si>
    <t>专用材料购置费</t>
  </si>
  <si>
    <t>委托业务费</t>
  </si>
  <si>
    <t>公务接待费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</si>
  <si>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</si>
  <si>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</si>
  <si>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</si>
  <si>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</si>
  <si>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</si>
  <si>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</si>
  <si>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</si>
  <si>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</si>
  <si>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</si>
  <si>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</si>
  <si>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</si>
  <si>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工资福利支出</t>
  </si>
  <si>
    <t>商品和服务支出</t>
  </si>
  <si>
    <t>其他对事业单位补助</t>
  </si>
  <si>
    <t>资本性支出（一）</t>
  </si>
  <si>
    <t>资本性支出（二）</t>
  </si>
  <si>
    <t>费用补贴</t>
  </si>
  <si>
    <t>利息补贴</t>
  </si>
  <si>
    <t>其他对企业补助</t>
  </si>
  <si>
    <t>对企业资本性支出（一）</t>
  </si>
  <si>
    <t>对企业资本性支出（二）</t>
  </si>
  <si>
    <t>社会福利和救助</t>
  </si>
  <si>
    <t>助学金</t>
  </si>
  <si>
    <t>个人农业生产补贴</t>
  </si>
  <si>
    <t>离退休费</t>
  </si>
  <si>
    <t>其他对个人和家庭补助</t>
  </si>
  <si>
    <t>对社会保险基金补助</t>
  </si>
  <si>
    <t>补充全国社会保障基金</t>
  </si>
  <si>
    <t>国内债务付息</t>
  </si>
  <si>
    <t>国外债务付息</t>
  </si>
  <si>
    <t>国内债务发行费用</t>
  </si>
  <si>
    <t>国外债务发行费用</t>
  </si>
  <si>
    <t>国内债务还本</t>
  </si>
  <si>
    <t>国外债务还本</t>
  </si>
  <si>
    <t>上下级政府间转移性支出</t>
  </si>
  <si>
    <t>援助其他地区支出</t>
  </si>
  <si>
    <t>债务转贷</t>
  </si>
  <si>
    <t>调出资金</t>
  </si>
  <si>
    <t>预备费</t>
  </si>
  <si>
    <t>预留</t>
  </si>
  <si>
    <t>赠与</t>
  </si>
  <si>
    <t>国家赔偿费用支出</t>
  </si>
  <si>
    <t>对民间非营利组织和群众性自治组织补贴</t>
  </si>
  <si>
    <t>其他支出</t>
  </si>
  <si>
    <t>备注：当年预算数234892万元，含编入市本级预算的省提前下达专项转移支付补助532万元。</t>
  </si>
  <si>
    <t> 单位：万元</t>
  </si>
  <si>
    <t>项目</t>
  </si>
  <si>
    <t>金额</t>
  </si>
  <si>
    <t>一、税收返还</t>
  </si>
  <si>
    <t>1.增值税和消费税税收返还支出</t>
  </si>
  <si>
    <t>2.所得税基数返还支出</t>
  </si>
  <si>
    <t>3.成品油税费改革税收返还支出</t>
  </si>
  <si>
    <t>二、一般性转移支付</t>
  </si>
  <si>
    <t>1.体制补助支出</t>
  </si>
  <si>
    <t>2.均衡性转移支付支出</t>
  </si>
  <si>
    <t>3.革命老区及边疆地区转移支付支出</t>
  </si>
  <si>
    <t>4.县级基本财力保障机制奖补资金支出</t>
  </si>
  <si>
    <t>5.结算补助支出</t>
  </si>
  <si>
    <t>6.成品油税费改革转移支付补助支出</t>
  </si>
  <si>
    <t>7.基层公检法司转移支付支出</t>
  </si>
  <si>
    <t>8.城乡义务教育转移支付支出</t>
  </si>
  <si>
    <t>9.基本养老金转移支付支出</t>
  </si>
  <si>
    <t>10.新型农村合作医疗等转移支付支出</t>
  </si>
  <si>
    <t>11.农村综合改革转移支付支出</t>
  </si>
  <si>
    <t>12.产粮（油）大县奖励资金支出</t>
  </si>
  <si>
    <t>13.重点生态功能区转移支付支出</t>
  </si>
  <si>
    <t>14.固定数额补助支出</t>
  </si>
  <si>
    <t>15.其他一般性转移支付支出</t>
  </si>
  <si>
    <t>三、专项转移支付</t>
  </si>
  <si>
    <t>1.一般公共服务支出</t>
  </si>
  <si>
    <t>其中：市级党建专项经费</t>
  </si>
  <si>
    <t>党史教育基地维护经费</t>
  </si>
  <si>
    <t>人才专项资金</t>
  </si>
  <si>
    <t>市级关心关爱专项经费</t>
  </si>
  <si>
    <t>民间机构文化交流项目经费</t>
  </si>
  <si>
    <t>海峡论坛.妈祖文化活动周经费</t>
  </si>
  <si>
    <t>开设台湾特色产品商店奖励补助金</t>
  </si>
  <si>
    <t>省级台湾青年创业就业基地市级追加奖励金</t>
  </si>
  <si>
    <t>推荐引进台湾青年来莆创业就业的机构奖励金</t>
  </si>
  <si>
    <t>专项经费</t>
  </si>
  <si>
    <t>解决特殊疑难信访问题专项资金</t>
  </si>
  <si>
    <t>各种项目调查补助经费</t>
  </si>
  <si>
    <t>各种项目调查工作经费</t>
  </si>
  <si>
    <t>市级少数民族补助款</t>
  </si>
  <si>
    <t>重点宗教活动场所修缮补助资金</t>
  </si>
  <si>
    <t>老区革命遗址修缮保护经费项目</t>
  </si>
  <si>
    <t>第三产业发展专项资金</t>
  </si>
  <si>
    <t>电子商务发展专项资金</t>
  </si>
  <si>
    <t>2.国防支出</t>
  </si>
  <si>
    <t>其中：大学生入伍奖励经费</t>
  </si>
  <si>
    <t>3.公共安全支出</t>
  </si>
  <si>
    <t>4.教育支出</t>
  </si>
  <si>
    <t>其中：学校高考突出贡献奖专项资金</t>
  </si>
  <si>
    <t>“对县督导”优秀补助</t>
  </si>
  <si>
    <t>5.科学技术支出</t>
  </si>
  <si>
    <t>6.文化旅游体育与传媒支出</t>
  </si>
  <si>
    <t>其中：农村电影放映场次补贴（补助县区）</t>
  </si>
  <si>
    <t>文物保护专项资金</t>
  </si>
  <si>
    <t>2019年旅游区域专项资金</t>
  </si>
  <si>
    <t>7.社会保障和就业支出</t>
  </si>
  <si>
    <t>其中：2019年企业退休人员社会化管理服务工作补助经费</t>
  </si>
  <si>
    <t>2019年就业专项资金</t>
  </si>
  <si>
    <t>2019年城乡居民基本养老保险一般性转移支付资金</t>
  </si>
  <si>
    <t>无军籍职工退休金配套经费</t>
  </si>
  <si>
    <t>“五老”人员慰问经费</t>
  </si>
  <si>
    <t>市间县级界线界桩管护经费</t>
  </si>
  <si>
    <t>2019年残疾人就业和扶贫专项资金</t>
  </si>
  <si>
    <t>8.卫生健康支出</t>
  </si>
  <si>
    <t>其中：市级计生经费</t>
  </si>
  <si>
    <t>计生特别扶助经费</t>
  </si>
  <si>
    <t>卫生项目管理经费</t>
  </si>
  <si>
    <t>2019年部分医疗卫生能力建设项目资金</t>
  </si>
  <si>
    <t>9.节能环保支出</t>
  </si>
  <si>
    <t>10.城乡社区支出</t>
  </si>
  <si>
    <t>其中：2019年城市公共停车设施以奖代补</t>
  </si>
  <si>
    <t>11.农林水支出</t>
  </si>
  <si>
    <t>其中：土地治理项目市级配套</t>
  </si>
  <si>
    <t>产业化发展项目市级配套</t>
  </si>
  <si>
    <t>现代农业发展专项资金（补助县区）</t>
  </si>
  <si>
    <t>精准扶贫精准脱贫专项资金（补助县区）</t>
  </si>
  <si>
    <t>革命老区发展专项资金</t>
  </si>
  <si>
    <t>12.交通运输支出</t>
  </si>
  <si>
    <t>13.资源勘探信息等支出</t>
  </si>
  <si>
    <t xml:space="preserve">   其中：工业发展专项资金</t>
  </si>
  <si>
    <t>14.商业服务业等支出</t>
  </si>
  <si>
    <t>其中：新网工程、惠农工程专项补助</t>
  </si>
  <si>
    <t>外经贸发展专项资金</t>
  </si>
  <si>
    <t>15.自然资源海洋气象等支出</t>
  </si>
  <si>
    <t xml:space="preserve">   其中：水产品质量安全检测样品费</t>
  </si>
  <si>
    <t>16.灾害防治及应急管理支出</t>
  </si>
  <si>
    <t>其中：救灾预备金</t>
  </si>
  <si>
    <t>冬春困难群众生活救助</t>
  </si>
  <si>
    <t>16.住房保障支出</t>
  </si>
  <si>
    <t>17.粮油物资储备支出</t>
  </si>
  <si>
    <t>18.国债还本付息支出</t>
  </si>
  <si>
    <t>19.其他支出</t>
  </si>
  <si>
    <t>地    区</t>
  </si>
  <si>
    <t>小计</t>
  </si>
  <si>
    <t>税收返还</t>
  </si>
  <si>
    <t>一般性转移支付</t>
  </si>
  <si>
    <t>专项转移支付</t>
  </si>
  <si>
    <t>仙游县</t>
  </si>
  <si>
    <t>荔城区</t>
  </si>
  <si>
    <t>城厢区</t>
  </si>
  <si>
    <t>涵江区</t>
  </si>
  <si>
    <t>秀屿区</t>
  </si>
  <si>
    <t>北岸</t>
  </si>
  <si>
    <t>湄洲岛</t>
  </si>
  <si>
    <t>未落实到地区数</t>
  </si>
  <si>
    <t>合计</t>
  </si>
  <si>
    <t>1、因公出国（境）费用</t>
  </si>
  <si>
    <t>2、公务接待费</t>
  </si>
  <si>
    <t>3、公务用车购置及运行费</t>
  </si>
  <si>
    <t>其中：（1）公务用车运行费</t>
  </si>
  <si>
    <t xml:space="preserve">      （2）公务用车购置费</t>
  </si>
  <si>
    <t>备注：</t>
  </si>
  <si>
    <t xml:space="preserve">1.按照党中央、国务院有关文件及部门预算管理有关规定，“三公”经费包括因公出国（境）费、公务用车购置及运行费和公务接待费。（1）因公出国（境）费，指单位工作人员公务出国（境）的国际旅费、国外城市间交通费、住宿费、伙食费、培训费、公杂费等支出。（2）公务用车购置及运行费，指单位公务用车购置费(含车辆购置税、牌照费)及燃料费、维修费、过桥过路费、保险费、安全奖励费用等支出，公务用车指车改后单位按规定保留的用于履行公务的机动车辆，包括领导干部用车、一般公务用车和执法执勤用车等。（3）公务接待费，指单位按规定开支的各类公务接待（含外宾接待）费用。     </t>
  </si>
  <si>
    <t>2.经汇总，本级2019年使用一般公共预算拨款安排的“三公”经费预算数为4047万元，比上年预算数减少339万元。其中，因公出国（境）经费331万元，与上年预算数持平；公务接待费743万元，与上年预算数相比下降4.13%；公务用车购置经费951万元，与上年预算数相比下降2.86%；公务用车运行经费2022万元，与上年预算数相比下降12.13%。“三公”经费预算下降的主要原因是事业单位车改后公务用车运行费下降及市直各单位严格落实中央“八项规定”，公务接待费及公务用车购置费较上年均有所下降。</t>
  </si>
  <si>
    <t>项      目</t>
  </si>
  <si>
    <t>非税收入</t>
  </si>
  <si>
    <t xml:space="preserve">   政府性基金收入</t>
  </si>
  <si>
    <t xml:space="preserve">      港口建设费收入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</si>
  <si>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</si>
  <si>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</si>
  <si>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</si>
  <si>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</si>
  <si>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</si>
  <si>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</si>
  <si>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</si>
  <si>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</si>
  <si>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</si>
  <si>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污水处理费收入</t>
  </si>
  <si>
    <t xml:space="preserve">      彩票发行机构和彩票销售机构的业务费用</t>
  </si>
  <si>
    <t xml:space="preserve">      其他政府性基金收入</t>
  </si>
  <si>
    <t>本年收入小计</t>
  </si>
  <si>
    <t>债务收入</t>
  </si>
  <si>
    <t>转移性收入</t>
  </si>
  <si>
    <t xml:space="preserve">      上级补助收入</t>
  </si>
  <si>
    <t xml:space="preserve">      下级上解收入</t>
  </si>
  <si>
    <t xml:space="preserve">      上年结余收入</t>
  </si>
  <si>
    <t xml:space="preserve">      调入资金</t>
  </si>
  <si>
    <t xml:space="preserve">      债务转贷收入 </t>
  </si>
  <si>
    <t>一、文化体育与传媒支出</t>
  </si>
  <si>
    <t>二、社会保障和就业支出</t>
  </si>
  <si>
    <t>三、节能环保支出</t>
  </si>
  <si>
    <t>四、城乡社区支出</t>
  </si>
  <si>
    <t>五、农林水支出</t>
  </si>
  <si>
    <t>六、交通运输支出</t>
  </si>
  <si>
    <t>七、资源勘探信息等支出</t>
  </si>
  <si>
    <t>八、商业服务业等支出</t>
  </si>
  <si>
    <t>九、其他支出</t>
  </si>
  <si>
    <t>十、债务付息支出</t>
  </si>
  <si>
    <t>十一、债务发行费用支出</t>
  </si>
  <si>
    <t>本年支出小计</t>
  </si>
  <si>
    <t>补助下级支出</t>
  </si>
  <si>
    <t>上解上级支出</t>
  </si>
  <si>
    <t xml:space="preserve">债务转贷支出 </t>
  </si>
  <si>
    <t>年终结余</t>
  </si>
  <si>
    <t>212城乡社区支出</t>
  </si>
  <si>
    <t>2120801征地和拆迁补偿支出</t>
  </si>
  <si>
    <t>2120802土地开发支出</t>
  </si>
  <si>
    <t>2120803城市建设支出</t>
  </si>
  <si>
    <t>2120804农村基础设施建设支出</t>
  </si>
  <si>
    <t>2120806土地出让业务支出</t>
  </si>
  <si>
    <t>2120807廉租住房支出</t>
  </si>
  <si>
    <t>2120810棚户区改造支出</t>
  </si>
  <si>
    <t>2120899其他国有土地使用权出让收入安排的支出</t>
  </si>
  <si>
    <t>2121001征地和拆迁补偿支出</t>
  </si>
  <si>
    <t>21211农业土地开发资金及对应专项债务收入安排的支出</t>
  </si>
  <si>
    <t>2120901城市公共设施</t>
  </si>
  <si>
    <t>2120999其他城市公用事业附加安排的支出</t>
  </si>
  <si>
    <t>2121301城市公共设施</t>
  </si>
  <si>
    <t>2121302城市环境卫生</t>
  </si>
  <si>
    <t>2121399其他城市基础设施配套费安排的支出</t>
  </si>
  <si>
    <t>2121401污水处理设施建设和运营</t>
  </si>
  <si>
    <t>2121402代收手续费</t>
  </si>
  <si>
    <t>215资源勘探信息等支出</t>
  </si>
  <si>
    <t>2156101技改贴息和补助</t>
  </si>
  <si>
    <t>2156102技术研发和推广</t>
  </si>
  <si>
    <t>2156104宣传和培训</t>
  </si>
  <si>
    <t>2156199其他新型墙体材料专项基金支出</t>
  </si>
  <si>
    <t>229其他支出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</si>
  <si>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</si>
  <si>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</si>
  <si>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</si>
  <si>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</si>
  <si>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</si>
  <si>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232债务付息支出</t>
  </si>
  <si>
    <t>2320411国有土地使用权出让金债务付息支出</t>
  </si>
  <si>
    <t>233债务发行费用支出</t>
  </si>
  <si>
    <t>2330411国有土地使用权出让金债务发行费用支出</t>
  </si>
  <si>
    <t>一、利润收入</t>
  </si>
  <si>
    <t>二、股利、股息收入</t>
  </si>
  <si>
    <t>三、产权转让收入</t>
  </si>
  <si>
    <t>四、清算收入</t>
  </si>
  <si>
    <t>五、其他国有资本经营预算收入</t>
  </si>
  <si>
    <t xml:space="preserve">    国有资本经营预算转移支付收入</t>
  </si>
  <si>
    <t xml:space="preserve">    上年结转收入</t>
  </si>
  <si>
    <t>一、解决历史遗留问题及改革成本支出</t>
  </si>
  <si>
    <t>二、国有企业资本金注入</t>
  </si>
  <si>
    <t>三、国有企业政策性补贴</t>
  </si>
  <si>
    <t>四、金融国有资本经营预算支出</t>
  </si>
  <si>
    <t>五、其他国有资本经营预算支出</t>
  </si>
  <si>
    <t xml:space="preserve">    国有资本经营预算转移支付支出</t>
  </si>
  <si>
    <t xml:space="preserve">    调出资金</t>
  </si>
  <si>
    <t xml:space="preserve">  其中：莆田市城投集团公司利润收入</t>
  </si>
  <si>
    <t xml:space="preserve">   莆田市国投公司利润收入</t>
  </si>
  <si>
    <t xml:space="preserve">   莆田市市高速公路公司利润收入</t>
  </si>
  <si>
    <t xml:space="preserve">   莆田市交投集团公司利润收入</t>
  </si>
  <si>
    <t xml:space="preserve">   莆田市湄控公司利润收入</t>
  </si>
  <si>
    <t xml:space="preserve">   莆田市水务集团公司利润收入</t>
  </si>
  <si>
    <t xml:space="preserve">   莆田市粮食公司利润收入</t>
  </si>
  <si>
    <t xml:space="preserve">   莆田市兴发集团公司利润收入</t>
  </si>
  <si>
    <t xml:space="preserve">  其中：国有控股公司股利、股息收入</t>
  </si>
  <si>
    <t xml:space="preserve"> 国有参股公司股利、股息收入</t>
  </si>
  <si>
    <t xml:space="preserve"> 金融企业股利、股息收入</t>
  </si>
  <si>
    <t xml:space="preserve"> 其他国有企业股利、股息收入</t>
  </si>
  <si>
    <t xml:space="preserve"> 其中：厂办大集体改革支出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</si>
  <si>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</si>
  <si>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</si>
  <si>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</si>
  <si>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</si>
  <si>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</si>
  <si>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</si>
  <si>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离休干部医药补助支出</t>
  </si>
  <si>
    <t>其他解决历史遗留问题及改革成本支出</t>
  </si>
  <si>
    <t xml:space="preserve"> 其中：国有经济结构调整支出</t>
  </si>
  <si>
    <t>公益性设施投资支出</t>
  </si>
  <si>
    <t>前瞻性战略性产业发展支出</t>
  </si>
  <si>
    <t>生态环境保护支出</t>
  </si>
  <si>
    <t>支持科技进步支出</t>
  </si>
  <si>
    <t>保障国有经济安全支出</t>
  </si>
  <si>
    <t>对外投资合作支出</t>
  </si>
  <si>
    <t>其他国有企业资本金注入</t>
  </si>
  <si>
    <t xml:space="preserve"> 其中：国有企业政策性补贴</t>
  </si>
  <si>
    <t xml:space="preserve"> 其中：资本性支出</t>
  </si>
  <si>
    <t xml:space="preserve">       改革性支出</t>
  </si>
  <si>
    <t xml:space="preserve">       其他金融国有资本经营预算支出</t>
  </si>
  <si>
    <t>本年支出合计</t>
  </si>
  <si>
    <t>一、企业职工基本养老保险基金收入</t>
  </si>
  <si>
    <t>二、城乡居民基本养老保险基金收入</t>
  </si>
  <si>
    <t>三、机关事业单位基本养老保险基金收入</t>
  </si>
  <si>
    <t>四、职工基本医疗保险基金收入</t>
  </si>
  <si>
    <t>五、居民基本医疗保险基金收入</t>
  </si>
  <si>
    <r>
      <rPr>
        <sz val="11"/>
        <color indexed="8"/>
        <rFont val="Times New Roman"/>
        <charset val="134"/>
      </rPr>
      <t xml:space="preserve"> (</t>
    </r>
    <r>
      <rPr>
        <sz val="11"/>
        <color indexed="8"/>
        <rFont val="宋体"/>
        <charset val="134"/>
      </rPr>
      <t>一</t>
    </r>
    <r>
      <rPr>
        <sz val="11"/>
        <color indexed="8"/>
        <rFont val="Times New Roman"/>
        <charset val="134"/>
      </rPr>
      <t xml:space="preserve">) </t>
    </r>
    <r>
      <rPr>
        <sz val="11"/>
        <color indexed="8"/>
        <rFont val="宋体"/>
        <charset val="134"/>
      </rPr>
      <t>城乡居民基本医疗保险基金收入</t>
    </r>
  </si>
  <si>
    <t>(二) 新型农村合作医疗基金收入</t>
  </si>
  <si>
    <r>
      <rPr>
        <sz val="11"/>
        <color indexed="8"/>
        <rFont val="Times New Roman"/>
        <charset val="134"/>
      </rPr>
      <t xml:space="preserve"> (</t>
    </r>
    <r>
      <rPr>
        <sz val="11"/>
        <color indexed="8"/>
        <rFont val="宋体"/>
        <charset val="134"/>
      </rPr>
      <t>三</t>
    </r>
    <r>
      <rPr>
        <sz val="11"/>
        <color indexed="8"/>
        <rFont val="Times New Roman"/>
        <charset val="134"/>
      </rPr>
      <t xml:space="preserve">) </t>
    </r>
    <r>
      <rPr>
        <sz val="11"/>
        <color indexed="8"/>
        <rFont val="宋体"/>
        <charset val="134"/>
      </rPr>
      <t>城镇居民基本医疗保险基金收入</t>
    </r>
  </si>
  <si>
    <t>六、工伤保险基金收入</t>
  </si>
  <si>
    <t>七、失业保险基金收入</t>
  </si>
  <si>
    <t>八、生育保险基金收入</t>
  </si>
  <si>
    <t>合    计</t>
  </si>
  <si>
    <t>一、企业职工基本养老保险基金支出</t>
  </si>
  <si>
    <t>二、城乡居民基本养老保险基金支出</t>
  </si>
  <si>
    <t>三、机关事业单位基本养老保险基金支出</t>
  </si>
  <si>
    <t>四、职工基本医疗保险基金支出</t>
  </si>
  <si>
    <t>五、居民基本医疗保险基金支出</t>
  </si>
  <si>
    <t xml:space="preserve"> (一) 城乡居民基本医疗保险基金支出</t>
  </si>
  <si>
    <t>(二) 新型农村合作医疗基金支出</t>
  </si>
  <si>
    <t xml:space="preserve"> (三) 城镇居民基本医疗保险基金支出</t>
  </si>
  <si>
    <t>六、工伤保险基金支出</t>
  </si>
  <si>
    <t>七、失业保险基金支出</t>
  </si>
  <si>
    <t>八、生育保险基金支出</t>
  </si>
  <si>
    <t>项　目</t>
  </si>
  <si>
    <t>当年预算数为
上年预算数的％</t>
  </si>
  <si>
    <t xml:space="preserve">    其中：保险费收入</t>
  </si>
  <si>
    <t xml:space="preserve">          财政补贴收入</t>
  </si>
  <si>
    <t xml:space="preserve">          利息收入</t>
  </si>
  <si>
    <t xml:space="preserve">          其他收入</t>
  </si>
  <si>
    <t xml:space="preserve">          动用上年结余收入</t>
  </si>
  <si>
    <t xml:space="preserve"> (一) 城乡居民基本医疗保险基金收入</t>
  </si>
  <si>
    <t xml:space="preserve"> (三) 城镇居民基本医疗保险基金收入</t>
  </si>
  <si>
    <r>
      <rPr>
        <sz val="11"/>
        <color indexed="8"/>
        <rFont val="Times New Roman"/>
        <charset val="134"/>
      </rPr>
      <t xml:space="preserve">       </t>
    </r>
    <r>
      <rPr>
        <sz val="11"/>
        <color indexed="8"/>
        <rFont val="宋体"/>
        <charset val="134"/>
      </rPr>
      <t>其中：保险费收入</t>
    </r>
  </si>
  <si>
    <r>
      <rPr>
        <sz val="11"/>
        <color indexed="8"/>
        <rFont val="Times New Roman"/>
        <charset val="134"/>
      </rPr>
      <t xml:space="preserve">                  </t>
    </r>
    <r>
      <rPr>
        <sz val="11"/>
        <color indexed="8"/>
        <rFont val="宋体"/>
        <charset val="134"/>
      </rPr>
      <t>财政补贴收入</t>
    </r>
  </si>
  <si>
    <r>
      <rPr>
        <sz val="11"/>
        <color indexed="8"/>
        <rFont val="Times New Roman"/>
        <charset val="134"/>
      </rPr>
      <t xml:space="preserve">                  </t>
    </r>
    <r>
      <rPr>
        <sz val="11"/>
        <color indexed="8"/>
        <rFont val="宋体"/>
        <charset val="134"/>
      </rPr>
      <t>利息收入</t>
    </r>
  </si>
  <si>
    <t xml:space="preserve">    其中：基本养老金</t>
  </si>
  <si>
    <t xml:space="preserve">          医疗补助金</t>
  </si>
  <si>
    <t xml:space="preserve">          丧葬抚恤补助</t>
  </si>
  <si>
    <t xml:space="preserve">          其他企业职工基本养老保险基金支出</t>
  </si>
  <si>
    <t xml:space="preserve">    其中：基础养老金支出</t>
  </si>
  <si>
    <t xml:space="preserve">          个人账户养老金支出</t>
  </si>
  <si>
    <t xml:space="preserve">          丧葬抚恤补助支出</t>
  </si>
  <si>
    <t xml:space="preserve">          其他城乡居民基本养老保险基金支出</t>
  </si>
  <si>
    <t xml:space="preserve">    其中：基本养老金支出</t>
  </si>
  <si>
    <t xml:space="preserve">          其他机关事业单位基本养老保险基金支出</t>
  </si>
  <si>
    <t xml:space="preserve">    其中：职工基本医疗保险统筹基金</t>
  </si>
  <si>
    <t xml:space="preserve">          职工医疗保险个人账户基金</t>
  </si>
  <si>
    <t xml:space="preserve">          其他职工基本医疗保险基金支出</t>
  </si>
  <si>
    <t xml:space="preserve">    其中：城乡居民基本医疗保险基金医疗待遇支出</t>
  </si>
  <si>
    <t xml:space="preserve">          大病医疗保险支出</t>
  </si>
  <si>
    <t xml:space="preserve">          其他城乡居民基本医疗保险基金支出</t>
  </si>
  <si>
    <t xml:space="preserve">     其中：新型农村合作医疗基金医疗待遇支出</t>
  </si>
  <si>
    <t xml:space="preserve">           大病医疗保险支出</t>
  </si>
  <si>
    <t xml:space="preserve">           其他新型农村合作医疗基金支出</t>
  </si>
  <si>
    <t xml:space="preserve">     其中：城镇居民基本医疗保险基金医疗待遇支出</t>
  </si>
  <si>
    <t xml:space="preserve">           其他城镇居民基本医疗保险基金支出</t>
  </si>
  <si>
    <t xml:space="preserve">    其中：工伤保险待遇支出</t>
  </si>
  <si>
    <t xml:space="preserve">          劳动能力鉴定支出</t>
  </si>
  <si>
    <t xml:space="preserve">          工伤预防费用支出</t>
  </si>
  <si>
    <t xml:space="preserve">          其他工伤保险基金支出</t>
  </si>
  <si>
    <t xml:space="preserve">    其中：失业保险金</t>
  </si>
  <si>
    <t xml:space="preserve">          医疗保险费</t>
  </si>
  <si>
    <t xml:space="preserve">          职业培训和职业介绍补贴</t>
  </si>
  <si>
    <t xml:space="preserve">          其他失业保险基金支出</t>
  </si>
  <si>
    <t xml:space="preserve">    其中：生育医疗费用支出</t>
  </si>
  <si>
    <t xml:space="preserve">          生育津贴支出</t>
  </si>
  <si>
    <t xml:space="preserve">          其他生育保险基金支出</t>
  </si>
  <si>
    <t>2019年度市级财政专项资金管理清单核实表</t>
  </si>
  <si>
    <t>类级科目名称/专项资金立项名称</t>
  </si>
  <si>
    <t>资金主管部门</t>
  </si>
  <si>
    <t>当年预算安排金额</t>
  </si>
  <si>
    <t>其中：</t>
  </si>
  <si>
    <t>公共财政
预算</t>
  </si>
  <si>
    <t>政府性基金
预算</t>
  </si>
  <si>
    <t>合     计</t>
  </si>
  <si>
    <t>1.企业上市和场外市场挂牌融资项目补助资金</t>
  </si>
  <si>
    <t>莆田市金融工作办公室</t>
  </si>
  <si>
    <t>2.市级少数民族补助款</t>
  </si>
  <si>
    <t>莆田市民族与宗教事务局</t>
  </si>
  <si>
    <t>3.第三产业发展专项资金</t>
  </si>
  <si>
    <t>莆田市商务局</t>
  </si>
  <si>
    <t>4.电子商务发展专项资金</t>
  </si>
  <si>
    <t>5.标准化专项补助经费</t>
  </si>
  <si>
    <t>莆田市质量技术监督局</t>
  </si>
  <si>
    <t>6.市级党建专项资金</t>
  </si>
  <si>
    <t>中共莆田市委办公室</t>
  </si>
  <si>
    <t>7.民间机构文化交流项目经费</t>
  </si>
  <si>
    <t>中共莆田市委台湾工作办公室</t>
  </si>
  <si>
    <t>8.人才专项资金</t>
  </si>
  <si>
    <t>中共莆田市委组织部</t>
  </si>
  <si>
    <t>9.市级关心关爱专项经费</t>
  </si>
  <si>
    <t>10.司法救助金</t>
  </si>
  <si>
    <t>中共莆田市委政法委员会</t>
  </si>
  <si>
    <t>11.美育教育专项资金</t>
  </si>
  <si>
    <t>莆田市教育局</t>
  </si>
  <si>
    <t>12.职业教育专项补助资金</t>
  </si>
  <si>
    <t>13.科技计划项目经费</t>
  </si>
  <si>
    <t>莆田市科学技术局</t>
  </si>
  <si>
    <t>14.专利申请资助经费</t>
  </si>
  <si>
    <t>莆田市知识产权局</t>
  </si>
  <si>
    <t>15.工艺美术专项资金</t>
  </si>
  <si>
    <t>莆田市二轻工业联社</t>
  </si>
  <si>
    <t>16.文物保护专项资金</t>
  </si>
  <si>
    <t>莆田市文物管理委员会办公室</t>
  </si>
  <si>
    <t>17.文化创意产业发展专项资金</t>
  </si>
  <si>
    <t>中共莆田市委宣传部</t>
  </si>
  <si>
    <t>18.就业补助资金</t>
  </si>
  <si>
    <t>莆田市人力资源和社会保障局</t>
  </si>
  <si>
    <t>19.残疾人事业发展专项资金</t>
  </si>
  <si>
    <t>福建省莆田市残疾人联合会</t>
  </si>
  <si>
    <t>20.计生特别扶助经费</t>
  </si>
  <si>
    <t>莆田市卫生和计划生育委员会</t>
  </si>
  <si>
    <t>21.市级计生经费</t>
  </si>
  <si>
    <t>22.市级卫生专项资金</t>
  </si>
  <si>
    <t>23.城市综合管理考评奖励资金</t>
  </si>
  <si>
    <t>莆田市城市管理行政执法局</t>
  </si>
  <si>
    <t>24.共建美丽乡村专项资金</t>
  </si>
  <si>
    <t>25.木兰溪流域生态补偿资金</t>
  </si>
  <si>
    <t>莆田市发展和改革委员会</t>
  </si>
  <si>
    <t>26.市本级项目前期经费</t>
  </si>
  <si>
    <t>27.特色小镇启动资金及“幸福家园”建设专项资金</t>
  </si>
  <si>
    <t>28.供销合作社联合社惠农工程专项资金</t>
  </si>
  <si>
    <t>莆田市供销合作社联合社</t>
  </si>
  <si>
    <t>29.现代渔业发展暨海洋牧场建设专项资金</t>
  </si>
  <si>
    <t>莆田市海洋与渔业局</t>
  </si>
  <si>
    <t>30.生态补偿资金</t>
  </si>
  <si>
    <t>莆田市环境保护局</t>
  </si>
  <si>
    <t>31.城区生活垃圾分类补助资金</t>
  </si>
  <si>
    <t>莆田市环境卫生管理处</t>
  </si>
  <si>
    <t>32.城乡公厕建设补助资金</t>
  </si>
  <si>
    <t>33.港口专项基金</t>
  </si>
  <si>
    <t>莆田市交通运输局</t>
  </si>
  <si>
    <t>34.“百城千村”绿化美化宜居工程专项资金</t>
  </si>
  <si>
    <t>莆田市林业局</t>
  </si>
  <si>
    <t>35.市级林业专项资金</t>
  </si>
  <si>
    <t>其中：（1）“大造阔叶树绿化全莆田”经费</t>
  </si>
  <si>
    <t>（2）深化林权制度改革专项资金</t>
  </si>
  <si>
    <t>（3）生态公益林补偿资金</t>
  </si>
  <si>
    <t>（4）生态公益林市级补偿资金</t>
  </si>
  <si>
    <t>36.旅游发展专项资金</t>
  </si>
  <si>
    <t>莆田市旅游局</t>
  </si>
  <si>
    <t>37.莆田市鼓励饭店改造提升以奖代补项目</t>
  </si>
  <si>
    <t>38.乡村振兴专项资金</t>
  </si>
  <si>
    <t>莆田市农业局</t>
  </si>
  <si>
    <t>39.农贸市场标准化建设资金</t>
  </si>
  <si>
    <t>40.水利专项资金</t>
  </si>
  <si>
    <t>其中：（1）安全生态水系建设及易涝点整治经费</t>
  </si>
  <si>
    <t>莆田市水利局</t>
  </si>
  <si>
    <t>（2）防汛应急抢险及农田水利建设经费</t>
  </si>
  <si>
    <t>（3）河长制工作经费</t>
  </si>
  <si>
    <t>（4）市直灌区运行维护经费</t>
  </si>
  <si>
    <t>（5）木兰溪防洪工程及配套项目（含安全生态水系建设）</t>
  </si>
  <si>
    <t>莆田市木兰溪防洪工程建设管理处</t>
  </si>
  <si>
    <t>41.卫生事业发展扶持基金</t>
  </si>
  <si>
    <t>42.国省干线项目市配套</t>
  </si>
  <si>
    <t>43.农村公路建设项目市配套</t>
  </si>
  <si>
    <t>其中：（1）农村公路基础网络建设市配套</t>
  </si>
  <si>
    <t>（2）农村公路安保工程市配套</t>
  </si>
  <si>
    <t>（3）危桥改造市配套</t>
  </si>
  <si>
    <t>44.农村公路养护项目市配套</t>
  </si>
  <si>
    <t>其中：（1）农村公路养护市配套</t>
  </si>
  <si>
    <t>（2）农村公路灾毁保险市配套</t>
  </si>
  <si>
    <t>45.中心城区环卫作业经费及河道保洁经费</t>
  </si>
  <si>
    <t>莆田市城市管理局</t>
  </si>
  <si>
    <t>46.义务植树经费</t>
  </si>
  <si>
    <t>47.精准扶贫精准脱贫专项资金</t>
  </si>
  <si>
    <t>其中：（1）革命老区发展专项资金</t>
  </si>
  <si>
    <t>莆田市民政局</t>
  </si>
  <si>
    <t xml:space="preserve"> （2）精准扶贫精准脱贫专项资金</t>
  </si>
  <si>
    <t>48.现代农业发展专项资金</t>
  </si>
  <si>
    <t>49.土地治理项目市级配套</t>
  </si>
  <si>
    <t>莆田市农业农村局</t>
  </si>
  <si>
    <t>50.产业化发展项目市级配套</t>
  </si>
  <si>
    <t>51.工业发展专项资金</t>
  </si>
  <si>
    <t>莆田市经济和信息化委员会</t>
  </si>
  <si>
    <t>52.部队生产生活补助资金</t>
  </si>
  <si>
    <t>53.第十四届中国（莆田）海峡工艺品博览会</t>
  </si>
  <si>
    <t>54.外经贸发展资金</t>
  </si>
  <si>
    <t>55.对口援助资金</t>
  </si>
  <si>
    <t>56.粮食安全保障和产业发展资金</t>
  </si>
  <si>
    <t>57.农村幸福院专项资金</t>
  </si>
  <si>
    <t>备注：
    1.纳入专项资金清单管理的人才专项资金2195万元，加上年初预算直接细化到具体单位的人才专项2819.75万元，2019年人才专项资金共安排预算5014.75万元。
    2.纳入专项资金清单管理的文化创意产业发展专项资金400万元，加上年初预算直接细化到具体单位的文化创意产业发展专项资金400万元，2019年文化创意产业发展专项资金共安排预算800万元。</t>
  </si>
  <si>
    <t>2018年度政府一般债务余额和限额情况表</t>
  </si>
  <si>
    <t>政府债务余额</t>
  </si>
  <si>
    <t>1. 2017年末一般债务余额</t>
  </si>
  <si>
    <t>2. 2018年新增一般债务额</t>
  </si>
  <si>
    <t>3. 2018年偿还一般债务本金</t>
  </si>
  <si>
    <t>4. 2018年末一般债务余额</t>
  </si>
  <si>
    <t>政府债务限额</t>
  </si>
  <si>
    <t>1．2017年一般债务限额</t>
  </si>
  <si>
    <t>2．2018年新增一般债务限额</t>
  </si>
  <si>
    <t>3．2018年一般债务限额</t>
  </si>
  <si>
    <t>备注：在公开年度政府预算时，公开上年末债务余额和限额情况；在本级人大常委会通过本级预算调整方案（增加债务限额）后，公开本级债务限额情况；在公开年度政府决算时，公开本年债务余额和限额情况。</t>
  </si>
  <si>
    <t>2018年度本级政府一般债务余额和限额情况表</t>
  </si>
  <si>
    <t>2018年度政府专项债务余额和限额情况表</t>
  </si>
  <si>
    <t>1. 2017年末专项债务余额</t>
  </si>
  <si>
    <t>2. 2018年新增专项债务额</t>
  </si>
  <si>
    <t>3. 2018年偿还专项债务本金</t>
  </si>
  <si>
    <t>4. 2018年末专项债务余额</t>
  </si>
  <si>
    <t>1．2017年专项债务限额</t>
  </si>
  <si>
    <t>2．2018年新增专项债务限额</t>
  </si>
  <si>
    <t>3．2018年专项债务限额</t>
  </si>
  <si>
    <t>2018年度本级政府专项债务余额和限额情况表</t>
  </si>
</sst>
</file>

<file path=xl/styles.xml><?xml version="1.0" encoding="utf-8"?>
<styleSheet xmlns="http://schemas.openxmlformats.org/spreadsheetml/2006/main">
  <numFmts count="24">
    <numFmt numFmtId="176" formatCode="#,##0_);[Red]\(#,##0\)"/>
    <numFmt numFmtId="177" formatCode="0.0"/>
    <numFmt numFmtId="178" formatCode="0.00_ ;[Red]\-0.00\ "/>
    <numFmt numFmtId="43" formatCode="_ * #,##0.00_ ;_ * \-#,##0.00_ ;_ * &quot;-&quot;??_ ;_ @_ "/>
    <numFmt numFmtId="41" formatCode="_ * #,##0_ ;_ * \-#,##0_ ;_ * &quot;-&quot;_ ;_ @_ "/>
    <numFmt numFmtId="179" formatCode="\$#,##0;\(\$#,##0\)"/>
    <numFmt numFmtId="180" formatCode="_(&quot;$&quot;* #,##0.00_);_(&quot;$&quot;* \(#,##0.00\);_(&quot;$&quot;* &quot;-&quot;??_);_(@_)"/>
    <numFmt numFmtId="44" formatCode="_ &quot;￥&quot;* #,##0.00_ ;_ &quot;￥&quot;* \-#,##0.00_ ;_ &quot;￥&quot;* &quot;-&quot;??_ ;_ @_ "/>
    <numFmt numFmtId="42" formatCode="_ &quot;￥&quot;* #,##0_ ;_ &quot;￥&quot;* \-#,##0_ ;_ &quot;￥&quot;* &quot;-&quot;_ ;_ @_ "/>
    <numFmt numFmtId="181" formatCode="#,##0.00_ "/>
    <numFmt numFmtId="182" formatCode="_-* #,##0_-;\-* #,##0_-;_-* &quot;-&quot;_-;_-@_-"/>
    <numFmt numFmtId="183" formatCode="0.0%"/>
    <numFmt numFmtId="184" formatCode="_ \¥* #,##0.00_ ;_ \¥* \-#,##0.00_ ;_ \¥* &quot;-&quot;??_ ;_ @_ "/>
    <numFmt numFmtId="185" formatCode="_-\¥* #,##0_-;\-\¥* #,##0_-;_-\¥* &quot;-&quot;_-;_-@_-"/>
    <numFmt numFmtId="186" formatCode="_-* #,##0.0000_-;\-* #,##0.0000_-;_-* &quot;-&quot;??_-;_-@_-"/>
    <numFmt numFmtId="187" formatCode="_-&quot;$&quot;* #,##0_-;\-&quot;$&quot;* #,##0_-;_-&quot;$&quot;* &quot;-&quot;_-;_-@_-"/>
    <numFmt numFmtId="188" formatCode="_-* #,##0.00_-;\-* #,##0.00_-;_-* &quot;-&quot;??_-;_-@_-"/>
    <numFmt numFmtId="189" formatCode="#,##0;\-#,##0;&quot;-&quot;"/>
    <numFmt numFmtId="190" formatCode="#,##0.000_ "/>
    <numFmt numFmtId="191" formatCode="\$#,##0.00;\(\$#,##0.00\)"/>
    <numFmt numFmtId="192" formatCode="#,##0;\(#,##0\)"/>
    <numFmt numFmtId="193" formatCode="#,##0_ "/>
    <numFmt numFmtId="194" formatCode="_(* #,##0.00_);_(* \(#,##0.00\);_(* &quot;-&quot;??_);_(@_)"/>
    <numFmt numFmtId="195" formatCode="#,##0_ ;[Red]\-#,##0\ "/>
  </numFmts>
  <fonts count="92">
    <font>
      <sz val="12"/>
      <name val="宋体"/>
      <charset val="134"/>
    </font>
    <font>
      <sz val="16"/>
      <color theme="1"/>
      <name val="方正小标宋_GBK"/>
      <charset val="134"/>
    </font>
    <font>
      <sz val="11"/>
      <name val="宋体"/>
      <charset val="134"/>
    </font>
    <font>
      <sz val="11"/>
      <color theme="1"/>
      <name val="Arial"/>
      <charset val="134"/>
    </font>
    <font>
      <sz val="11"/>
      <color theme="1"/>
      <name val="宋体"/>
      <charset val="134"/>
    </font>
    <font>
      <b/>
      <sz val="11"/>
      <color theme="1"/>
      <name val="宋体"/>
      <charset val="134"/>
      <scheme val="minor"/>
    </font>
    <font>
      <sz val="11"/>
      <color theme="1"/>
      <name val="宋体"/>
      <charset val="134"/>
      <scheme val="minor"/>
    </font>
    <font>
      <sz val="11"/>
      <name val="宋体"/>
      <charset val="134"/>
      <scheme val="minor"/>
    </font>
    <font>
      <sz val="11"/>
      <name val="华文楷体"/>
      <charset val="134"/>
    </font>
    <font>
      <sz val="11"/>
      <name val="楷体"/>
      <charset val="134"/>
    </font>
    <font>
      <b/>
      <sz val="12"/>
      <name val="宋体"/>
      <charset val="134"/>
    </font>
    <font>
      <b/>
      <sz val="16"/>
      <name val="方正小标宋_GBK"/>
      <charset val="134"/>
    </font>
    <font>
      <b/>
      <sz val="10"/>
      <name val="宋体"/>
      <charset val="134"/>
      <scheme val="major"/>
    </font>
    <font>
      <b/>
      <sz val="10"/>
      <name val="宋体"/>
      <charset val="134"/>
    </font>
    <font>
      <b/>
      <sz val="10"/>
      <color theme="1"/>
      <name val="宋体"/>
      <charset val="134"/>
      <scheme val="minor"/>
    </font>
    <font>
      <sz val="10"/>
      <color theme="1"/>
      <name val="宋体"/>
      <charset val="134"/>
      <scheme val="minor"/>
    </font>
    <font>
      <sz val="10"/>
      <name val="宋体"/>
      <charset val="134"/>
    </font>
    <font>
      <sz val="10"/>
      <color theme="1"/>
      <name val="宋体"/>
      <charset val="134"/>
    </font>
    <font>
      <sz val="16"/>
      <color indexed="8"/>
      <name val="方正小标宋_GBK"/>
      <charset val="134"/>
    </font>
    <font>
      <sz val="12"/>
      <color indexed="9"/>
      <name val="宋体"/>
      <charset val="134"/>
    </font>
    <font>
      <sz val="11"/>
      <color indexed="8"/>
      <name val="黑体"/>
      <charset val="134"/>
    </font>
    <font>
      <b/>
      <sz val="11"/>
      <name val="宋体"/>
      <charset val="134"/>
    </font>
    <font>
      <b/>
      <sz val="11"/>
      <name val="宋体"/>
      <charset val="134"/>
      <scheme val="major"/>
    </font>
    <font>
      <b/>
      <sz val="11"/>
      <color indexed="8"/>
      <name val="宋体"/>
      <charset val="134"/>
    </font>
    <font>
      <sz val="11"/>
      <color indexed="8"/>
      <name val="Times New Roman"/>
      <charset val="134"/>
    </font>
    <font>
      <sz val="11"/>
      <color indexed="8"/>
      <name val="宋体"/>
      <charset val="134"/>
    </font>
    <font>
      <sz val="16"/>
      <name val="方正小标宋_GBK"/>
      <charset val="134"/>
    </font>
    <font>
      <sz val="10"/>
      <name val="宋体"/>
      <charset val="134"/>
      <scheme val="minor"/>
    </font>
    <font>
      <b/>
      <sz val="16"/>
      <color indexed="8"/>
      <name val="方正小标宋_GBK"/>
      <charset val="134"/>
    </font>
    <font>
      <sz val="12"/>
      <color indexed="8"/>
      <name val="宋体"/>
      <charset val="134"/>
    </font>
    <font>
      <b/>
      <sz val="11"/>
      <color indexed="8"/>
      <name val="宋体"/>
      <charset val="134"/>
      <scheme val="minor"/>
    </font>
    <font>
      <sz val="11"/>
      <color indexed="8"/>
      <name val="宋体"/>
      <charset val="134"/>
      <scheme val="minor"/>
    </font>
    <font>
      <b/>
      <sz val="11"/>
      <name val="宋体"/>
      <charset val="134"/>
      <scheme val="minor"/>
    </font>
    <font>
      <b/>
      <sz val="12"/>
      <color indexed="8"/>
      <name val="宋体"/>
      <charset val="134"/>
      <scheme val="minor"/>
    </font>
    <font>
      <b/>
      <sz val="16"/>
      <color theme="1"/>
      <name val="方正小标宋_GBK"/>
      <charset val="134"/>
    </font>
    <font>
      <b/>
      <sz val="11"/>
      <color indexed="8"/>
      <name val="楷体"/>
      <charset val="134"/>
    </font>
    <font>
      <sz val="9"/>
      <color indexed="8"/>
      <name val="宋体"/>
      <charset val="134"/>
    </font>
    <font>
      <sz val="12"/>
      <name val="黑体"/>
      <charset val="134"/>
    </font>
    <font>
      <sz val="11"/>
      <name val="宋体"/>
      <charset val="134"/>
      <scheme val="major"/>
    </font>
    <font>
      <sz val="11"/>
      <name val="黑体"/>
      <charset val="134"/>
    </font>
    <font>
      <sz val="16"/>
      <name val="宋体"/>
      <charset val="134"/>
    </font>
    <font>
      <sz val="18"/>
      <name val="方正小标宋_GBK"/>
      <charset val="134"/>
    </font>
    <font>
      <b/>
      <sz val="12"/>
      <name val="楷体"/>
      <charset val="134"/>
    </font>
    <font>
      <sz val="12"/>
      <name val="宋体"/>
      <charset val="134"/>
      <scheme val="minor"/>
    </font>
    <font>
      <sz val="16"/>
      <name val="宋体"/>
      <charset val="134"/>
      <scheme val="minor"/>
    </font>
    <font>
      <sz val="12"/>
      <color theme="1"/>
      <name val="宋体"/>
      <charset val="134"/>
      <scheme val="minor"/>
    </font>
    <font>
      <sz val="11"/>
      <color indexed="9"/>
      <name val="宋体"/>
      <charset val="134"/>
    </font>
    <font>
      <sz val="11"/>
      <color indexed="62"/>
      <name val="宋体"/>
      <charset val="134"/>
    </font>
    <font>
      <b/>
      <sz val="11"/>
      <color indexed="9"/>
      <name val="宋体"/>
      <charset val="134"/>
    </font>
    <font>
      <sz val="11"/>
      <color indexed="20"/>
      <name val="宋体"/>
      <charset val="134"/>
    </font>
    <font>
      <b/>
      <sz val="11"/>
      <color indexed="56"/>
      <name val="宋体"/>
      <charset val="134"/>
    </font>
    <font>
      <u/>
      <sz val="11"/>
      <color rgb="FF0000FF"/>
      <name val="宋体"/>
      <charset val="0"/>
      <scheme val="minor"/>
    </font>
    <font>
      <u/>
      <sz val="11"/>
      <color rgb="FF800080"/>
      <name val="宋体"/>
      <charset val="0"/>
      <scheme val="minor"/>
    </font>
    <font>
      <b/>
      <sz val="11"/>
      <color indexed="52"/>
      <name val="宋体"/>
      <charset val="134"/>
    </font>
    <font>
      <sz val="11"/>
      <color indexed="17"/>
      <name val="宋体"/>
      <charset val="134"/>
    </font>
    <font>
      <sz val="11"/>
      <color indexed="10"/>
      <name val="宋体"/>
      <charset val="134"/>
    </font>
    <font>
      <b/>
      <sz val="21"/>
      <name val="楷体_GB2312"/>
      <charset val="134"/>
    </font>
    <font>
      <i/>
      <sz val="11"/>
      <color indexed="23"/>
      <name val="宋体"/>
      <charset val="134"/>
    </font>
    <font>
      <b/>
      <sz val="15"/>
      <color indexed="56"/>
      <name val="宋体"/>
      <charset val="134"/>
    </font>
    <font>
      <sz val="11"/>
      <color indexed="42"/>
      <name val="宋体"/>
      <charset val="134"/>
    </font>
    <font>
      <b/>
      <sz val="13"/>
      <color indexed="56"/>
      <name val="宋体"/>
      <charset val="134"/>
    </font>
    <font>
      <b/>
      <sz val="18"/>
      <color theme="3"/>
      <name val="宋体"/>
      <charset val="134"/>
      <scheme val="major"/>
    </font>
    <font>
      <b/>
      <sz val="11"/>
      <color indexed="62"/>
      <name val="宋体"/>
      <charset val="134"/>
    </font>
    <font>
      <b/>
      <sz val="11"/>
      <color indexed="63"/>
      <name val="宋体"/>
      <charset val="134"/>
    </font>
    <font>
      <b/>
      <sz val="18"/>
      <color indexed="56"/>
      <name val="宋体"/>
      <charset val="134"/>
    </font>
    <font>
      <sz val="11"/>
      <color indexed="52"/>
      <name val="宋体"/>
      <charset val="134"/>
    </font>
    <font>
      <sz val="11"/>
      <color indexed="60"/>
      <name val="宋体"/>
      <charset val="134"/>
    </font>
    <font>
      <sz val="12"/>
      <color indexed="20"/>
      <name val="宋体"/>
      <charset val="134"/>
    </font>
    <font>
      <b/>
      <sz val="18"/>
      <color indexed="62"/>
      <name val="宋体"/>
      <charset val="134"/>
    </font>
    <font>
      <sz val="10"/>
      <name val="Arial"/>
      <charset val="134"/>
    </font>
    <font>
      <b/>
      <sz val="11"/>
      <color indexed="42"/>
      <name val="宋体"/>
      <charset val="134"/>
    </font>
    <font>
      <b/>
      <sz val="11"/>
      <color indexed="54"/>
      <name val="宋体"/>
      <charset val="134"/>
    </font>
    <font>
      <b/>
      <sz val="15"/>
      <color indexed="54"/>
      <name val="宋体"/>
      <charset val="134"/>
    </font>
    <font>
      <u/>
      <sz val="12"/>
      <color indexed="36"/>
      <name val="宋体"/>
      <charset val="134"/>
    </font>
    <font>
      <sz val="12"/>
      <name val="Arial"/>
      <charset val="134"/>
    </font>
    <font>
      <b/>
      <sz val="15"/>
      <color indexed="62"/>
      <name val="宋体"/>
      <charset val="134"/>
    </font>
    <font>
      <sz val="12"/>
      <name val="Helv"/>
      <charset val="134"/>
    </font>
    <font>
      <b/>
      <sz val="13"/>
      <color indexed="62"/>
      <name val="宋体"/>
      <charset val="134"/>
    </font>
    <font>
      <sz val="9"/>
      <name val="宋体"/>
      <charset val="134"/>
    </font>
    <font>
      <b/>
      <sz val="13"/>
      <color indexed="54"/>
      <name val="宋体"/>
      <charset val="134"/>
    </font>
    <font>
      <sz val="10"/>
      <name val="MS Sans Serif"/>
      <charset val="134"/>
    </font>
    <font>
      <b/>
      <sz val="18"/>
      <name val="Arial"/>
      <charset val="134"/>
    </font>
    <font>
      <sz val="7"/>
      <name val="Small Fonts"/>
      <charset val="134"/>
    </font>
    <font>
      <u/>
      <sz val="12"/>
      <color indexed="12"/>
      <name val="宋体"/>
      <charset val="134"/>
    </font>
    <font>
      <sz val="10"/>
      <name val="Times New Roman"/>
      <charset val="134"/>
    </font>
    <font>
      <sz val="10"/>
      <color indexed="8"/>
      <name val="Arial"/>
      <charset val="134"/>
    </font>
    <font>
      <b/>
      <sz val="12"/>
      <name val="Arial"/>
      <charset val="134"/>
    </font>
    <font>
      <sz val="8"/>
      <name val="Times New Roman"/>
      <charset val="134"/>
    </font>
    <font>
      <sz val="12"/>
      <color indexed="17"/>
      <name val="宋体"/>
      <charset val="134"/>
    </font>
    <font>
      <sz val="18"/>
      <color indexed="54"/>
      <name val="宋体"/>
      <charset val="134"/>
    </font>
    <font>
      <sz val="12"/>
      <name val="奔覆眉"/>
      <charset val="134"/>
    </font>
    <font>
      <sz val="12"/>
      <name val="Courier"/>
      <charset val="134"/>
    </font>
  </fonts>
  <fills count="3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8"/>
        <bgColor indexed="64"/>
      </patternFill>
    </fill>
    <fill>
      <patternFill patternType="solid">
        <fgColor indexed="9"/>
        <bgColor indexed="64"/>
      </patternFill>
    </fill>
    <fill>
      <patternFill patternType="solid">
        <fgColor theme="4" tint="0.6"/>
        <bgColor indexed="64"/>
      </patternFill>
    </fill>
    <fill>
      <patternFill patternType="solid">
        <fgColor rgb="FFFFC000"/>
        <bgColor indexed="64"/>
      </patternFill>
    </fill>
    <fill>
      <patternFill patternType="solid">
        <fgColor indexed="36"/>
        <bgColor indexed="64"/>
      </patternFill>
    </fill>
    <fill>
      <patternFill patternType="solid">
        <fgColor indexed="47"/>
        <bgColor indexed="64"/>
      </patternFill>
    </fill>
    <fill>
      <patternFill patternType="solid">
        <fgColor indexed="27"/>
        <bgColor indexed="64"/>
      </patternFill>
    </fill>
    <fill>
      <patternFill patternType="solid">
        <fgColor indexed="31"/>
        <bgColor indexed="64"/>
      </patternFill>
    </fill>
    <fill>
      <patternFill patternType="solid">
        <fgColor indexed="26"/>
        <bgColor indexed="64"/>
      </patternFill>
    </fill>
    <fill>
      <patternFill patternType="solid">
        <fgColor indexed="49"/>
        <bgColor indexed="64"/>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45"/>
        <bgColor indexed="64"/>
      </patternFill>
    </fill>
    <fill>
      <patternFill patternType="solid">
        <fgColor indexed="42"/>
        <bgColor indexed="64"/>
      </patternFill>
    </fill>
    <fill>
      <patternFill patternType="solid">
        <fgColor indexed="11"/>
        <bgColor indexed="64"/>
      </patternFill>
    </fill>
    <fill>
      <patternFill patternType="solid">
        <fgColor indexed="46"/>
        <bgColor indexed="64"/>
      </patternFill>
    </fill>
    <fill>
      <patternFill patternType="solid">
        <fgColor indexed="30"/>
        <bgColor indexed="64"/>
      </patternFill>
    </fill>
    <fill>
      <patternFill patternType="solid">
        <fgColor indexed="10"/>
        <bgColor indexed="64"/>
      </patternFill>
    </fill>
    <fill>
      <patternFill patternType="solid">
        <fgColor indexed="57"/>
        <bgColor indexed="64"/>
      </patternFill>
    </fill>
    <fill>
      <patternFill patternType="solid">
        <fgColor indexed="52"/>
        <bgColor indexed="64"/>
      </patternFill>
    </fill>
    <fill>
      <patternFill patternType="solid">
        <fgColor indexed="51"/>
        <bgColor indexed="64"/>
      </patternFill>
    </fill>
    <fill>
      <patternFill patternType="solid">
        <fgColor indexed="43"/>
        <bgColor indexed="64"/>
      </patternFill>
    </fill>
    <fill>
      <patternFill patternType="solid">
        <fgColor indexed="62"/>
        <bgColor indexed="64"/>
      </patternFill>
    </fill>
    <fill>
      <patternFill patternType="solid">
        <fgColor indexed="53"/>
        <bgColor indexed="64"/>
      </patternFill>
    </fill>
    <fill>
      <patternFill patternType="solid">
        <fgColor indexed="5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indexed="44"/>
      </bottom>
      <diagonal/>
    </border>
    <border>
      <left/>
      <right/>
      <top/>
      <bottom style="thick">
        <color indexed="49"/>
      </bottom>
      <diagonal/>
    </border>
    <border>
      <left/>
      <right/>
      <top/>
      <bottom style="medium">
        <color indexed="49"/>
      </bottom>
      <diagonal/>
    </border>
    <border>
      <left/>
      <right/>
      <top/>
      <bottom style="thick">
        <color indexed="44"/>
      </bottom>
      <diagonal/>
    </border>
    <border>
      <left/>
      <right/>
      <top style="thin">
        <color indexed="49"/>
      </top>
      <bottom style="double">
        <color indexed="49"/>
      </bottom>
      <diagonal/>
    </border>
    <border>
      <left/>
      <right/>
      <top style="medium">
        <color auto="1"/>
      </top>
      <bottom style="medium">
        <color auto="1"/>
      </bottom>
      <diagonal/>
    </border>
    <border>
      <left/>
      <right/>
      <top style="thin">
        <color auto="1"/>
      </top>
      <bottom style="thin">
        <color auto="1"/>
      </bottom>
      <diagonal/>
    </border>
    <border>
      <left/>
      <right/>
      <top style="thin">
        <color auto="1"/>
      </top>
      <bottom style="double">
        <color auto="1"/>
      </bottom>
      <diagonal/>
    </border>
  </borders>
  <cellStyleXfs count="5010">
    <xf numFmtId="0" fontId="0" fillId="0" borderId="0">
      <alignment vertical="center"/>
    </xf>
    <xf numFmtId="42" fontId="6" fillId="0" borderId="0" applyFont="0" applyFill="0" applyBorder="0" applyAlignment="0" applyProtection="0">
      <alignment vertical="center"/>
    </xf>
    <xf numFmtId="0" fontId="0" fillId="0" borderId="0"/>
    <xf numFmtId="0" fontId="0" fillId="0" borderId="0"/>
    <xf numFmtId="44" fontId="6" fillId="0" borderId="0" applyFont="0" applyFill="0" applyBorder="0" applyAlignment="0" applyProtection="0">
      <alignment vertical="center"/>
    </xf>
    <xf numFmtId="0" fontId="0" fillId="0" borderId="0"/>
    <xf numFmtId="0" fontId="47" fillId="9" borderId="5" applyNumberFormat="0" applyAlignment="0" applyProtection="0">
      <alignment vertical="center"/>
    </xf>
    <xf numFmtId="0" fontId="0" fillId="0" borderId="0"/>
    <xf numFmtId="0" fontId="25" fillId="19" borderId="0" applyNumberFormat="0" applyBorder="0" applyAlignment="0" applyProtection="0">
      <alignment vertical="center"/>
    </xf>
    <xf numFmtId="0" fontId="0" fillId="0" borderId="0"/>
    <xf numFmtId="0" fontId="0" fillId="0" borderId="0"/>
    <xf numFmtId="0" fontId="25" fillId="17" borderId="0" applyNumberFormat="0" applyBorder="0" applyAlignment="0" applyProtection="0">
      <alignment vertical="center"/>
    </xf>
    <xf numFmtId="0" fontId="25" fillId="0" borderId="0">
      <alignment vertical="center"/>
    </xf>
    <xf numFmtId="41" fontId="6" fillId="0" borderId="0" applyFont="0" applyFill="0" applyBorder="0" applyAlignment="0" applyProtection="0">
      <alignment vertical="center"/>
    </xf>
    <xf numFmtId="0" fontId="0" fillId="0" borderId="0">
      <alignment vertical="center"/>
    </xf>
    <xf numFmtId="0" fontId="46" fillId="22" borderId="0" applyNumberFormat="0" applyBorder="0" applyAlignment="0" applyProtection="0">
      <alignment vertical="center"/>
    </xf>
    <xf numFmtId="0" fontId="0" fillId="0" borderId="0"/>
    <xf numFmtId="0" fontId="25" fillId="17" borderId="0" applyNumberFormat="0" applyBorder="0" applyAlignment="0" applyProtection="0">
      <alignment vertical="center"/>
    </xf>
    <xf numFmtId="0" fontId="0" fillId="0" borderId="0"/>
    <xf numFmtId="0" fontId="49" fillId="18" borderId="0" applyNumberFormat="0" applyBorder="0" applyAlignment="0" applyProtection="0">
      <alignment vertical="center"/>
    </xf>
    <xf numFmtId="0" fontId="25" fillId="9"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alignment vertical="center"/>
    </xf>
    <xf numFmtId="0" fontId="25" fillId="20" borderId="0" applyNumberFormat="0" applyBorder="0" applyAlignment="0" applyProtection="0">
      <alignment vertical="center"/>
    </xf>
    <xf numFmtId="0" fontId="0" fillId="0" borderId="0">
      <alignment vertical="center"/>
    </xf>
    <xf numFmtId="0" fontId="0" fillId="0" borderId="0">
      <alignment vertical="center"/>
    </xf>
    <xf numFmtId="43" fontId="6" fillId="0" borderId="0" applyFont="0" applyFill="0" applyBorder="0" applyAlignment="0" applyProtection="0">
      <alignment vertical="center"/>
    </xf>
    <xf numFmtId="0" fontId="0" fillId="0" borderId="0">
      <alignment vertical="center"/>
    </xf>
    <xf numFmtId="0" fontId="0" fillId="0" borderId="0">
      <alignment vertical="center"/>
    </xf>
    <xf numFmtId="0" fontId="46" fillId="20" borderId="0" applyNumberFormat="0" applyBorder="0" applyAlignment="0" applyProtection="0">
      <alignment vertical="center"/>
    </xf>
    <xf numFmtId="0" fontId="0" fillId="0" borderId="0">
      <alignment vertical="center"/>
    </xf>
    <xf numFmtId="0" fontId="51" fillId="0" borderId="0" applyNumberFormat="0" applyFill="0" applyBorder="0" applyAlignment="0" applyProtection="0">
      <alignment vertical="center"/>
    </xf>
    <xf numFmtId="0" fontId="25" fillId="16" borderId="0" applyNumberFormat="0" applyBorder="0" applyAlignment="0" applyProtection="0">
      <alignment vertical="center"/>
    </xf>
    <xf numFmtId="0" fontId="0" fillId="0" borderId="0">
      <alignment vertical="center"/>
    </xf>
    <xf numFmtId="9" fontId="6" fillId="0" borderId="0" applyFont="0" applyFill="0" applyBorder="0" applyAlignment="0" applyProtection="0">
      <alignment vertical="center"/>
    </xf>
    <xf numFmtId="0" fontId="52" fillId="0" borderId="0" applyNumberFormat="0" applyFill="0" applyBorder="0" applyAlignment="0" applyProtection="0">
      <alignment vertical="center"/>
    </xf>
    <xf numFmtId="0" fontId="25" fillId="9" borderId="0" applyNumberFormat="0" applyBorder="0" applyAlignment="0" applyProtection="0">
      <alignment vertical="center"/>
    </xf>
    <xf numFmtId="0" fontId="0" fillId="0" borderId="0">
      <alignment vertical="center"/>
    </xf>
    <xf numFmtId="0" fontId="0" fillId="12" borderId="7" applyNumberFormat="0" applyFont="0" applyAlignment="0" applyProtection="0">
      <alignment vertical="center"/>
    </xf>
    <xf numFmtId="0" fontId="46" fillId="17" borderId="0" applyNumberFormat="0" applyBorder="0" applyAlignment="0" applyProtection="0">
      <alignment vertical="center"/>
    </xf>
    <xf numFmtId="0" fontId="0" fillId="0" borderId="0"/>
    <xf numFmtId="0" fontId="54"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46" fillId="17" borderId="0" applyNumberFormat="0" applyBorder="0" applyAlignment="0" applyProtection="0">
      <alignment vertical="center"/>
    </xf>
    <xf numFmtId="0" fontId="50" fillId="0" borderId="0" applyNumberFormat="0" applyFill="0" applyBorder="0" applyAlignment="0" applyProtection="0">
      <alignment vertical="center"/>
    </xf>
    <xf numFmtId="185" fontId="0" fillId="0" borderId="0" applyFont="0" applyFill="0" applyBorder="0" applyAlignment="0" applyProtection="0">
      <alignment vertical="center"/>
    </xf>
    <xf numFmtId="0" fontId="0" fillId="0" borderId="0">
      <alignment vertical="center"/>
    </xf>
    <xf numFmtId="0" fontId="55" fillId="0" borderId="0" applyNumberForma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46"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6" fillId="0" borderId="0">
      <alignment horizontal="centerContinuous" vertical="center"/>
    </xf>
    <xf numFmtId="0" fontId="57" fillId="0" borderId="0" applyNumberFormat="0" applyFill="0" applyBorder="0" applyAlignment="0" applyProtection="0">
      <alignment vertical="center"/>
    </xf>
    <xf numFmtId="0" fontId="58" fillId="0" borderId="8" applyNumberFormat="0" applyFill="0" applyAlignment="0" applyProtection="0">
      <alignment vertical="center"/>
    </xf>
    <xf numFmtId="0" fontId="0" fillId="0" borderId="0"/>
    <xf numFmtId="0" fontId="0" fillId="0" borderId="0"/>
    <xf numFmtId="0" fontId="0" fillId="0" borderId="0"/>
    <xf numFmtId="0" fontId="58" fillId="0" borderId="8" applyNumberFormat="0" applyFill="0" applyAlignment="0" applyProtection="0">
      <alignment vertical="center"/>
    </xf>
    <xf numFmtId="0" fontId="60" fillId="0" borderId="9" applyNumberFormat="0" applyFill="0" applyAlignment="0" applyProtection="0">
      <alignment vertical="center"/>
    </xf>
    <xf numFmtId="0" fontId="46" fillId="22" borderId="0" applyNumberFormat="0" applyBorder="0" applyAlignment="0" applyProtection="0">
      <alignment vertical="center"/>
    </xf>
    <xf numFmtId="0" fontId="0" fillId="0" borderId="0"/>
    <xf numFmtId="0" fontId="50" fillId="0" borderId="11" applyNumberFormat="0" applyFill="0" applyAlignment="0" applyProtection="0">
      <alignment vertical="center"/>
    </xf>
    <xf numFmtId="185" fontId="0" fillId="0" borderId="0" applyFont="0" applyFill="0" applyBorder="0" applyAlignment="0" applyProtection="0">
      <alignment vertical="center"/>
    </xf>
    <xf numFmtId="0" fontId="0" fillId="0" borderId="0">
      <alignment vertical="center"/>
    </xf>
    <xf numFmtId="0" fontId="0" fillId="0" borderId="0"/>
    <xf numFmtId="0" fontId="46" fillId="8" borderId="0" applyNumberFormat="0" applyBorder="0" applyAlignment="0" applyProtection="0">
      <alignment vertical="center"/>
    </xf>
    <xf numFmtId="0" fontId="63" fillId="16" borderId="12" applyNumberFormat="0" applyAlignment="0" applyProtection="0">
      <alignment vertical="center"/>
    </xf>
    <xf numFmtId="0" fontId="25" fillId="18" borderId="0" applyNumberFormat="0" applyBorder="0" applyAlignment="0" applyProtection="0">
      <alignment vertical="center"/>
    </xf>
    <xf numFmtId="0" fontId="59"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5" fillId="26" borderId="0" applyNumberFormat="0" applyBorder="0" applyAlignment="0" applyProtection="0">
      <alignment vertical="center"/>
    </xf>
    <xf numFmtId="0" fontId="0" fillId="0" borderId="0"/>
    <xf numFmtId="0" fontId="53" fillId="16" borderId="5" applyNumberFormat="0" applyAlignment="0" applyProtection="0">
      <alignment vertical="center"/>
    </xf>
    <xf numFmtId="0" fontId="53" fillId="5" borderId="5" applyNumberFormat="0" applyAlignment="0" applyProtection="0">
      <alignment vertical="center"/>
    </xf>
    <xf numFmtId="0" fontId="0" fillId="0" borderId="0"/>
    <xf numFmtId="0" fontId="48" fillId="14" borderId="6" applyNumberFormat="0" applyAlignment="0" applyProtection="0">
      <alignment vertical="center"/>
    </xf>
    <xf numFmtId="0" fontId="0" fillId="0" borderId="0"/>
    <xf numFmtId="0" fontId="0" fillId="0" borderId="0">
      <alignment vertical="center"/>
    </xf>
    <xf numFmtId="0" fontId="25" fillId="9" borderId="0" applyNumberFormat="0" applyBorder="0" applyAlignment="0" applyProtection="0">
      <alignment vertical="center"/>
    </xf>
    <xf numFmtId="0" fontId="64" fillId="0" borderId="0" applyNumberFormat="0" applyFill="0" applyBorder="0" applyAlignment="0" applyProtection="0">
      <alignment vertical="center"/>
    </xf>
    <xf numFmtId="0" fontId="46" fillId="23" borderId="0" applyNumberFormat="0" applyBorder="0" applyAlignment="0" applyProtection="0">
      <alignment vertical="center"/>
    </xf>
    <xf numFmtId="0" fontId="0" fillId="0" borderId="0">
      <alignment vertical="center"/>
    </xf>
    <xf numFmtId="0" fontId="25" fillId="16" borderId="0" applyNumberFormat="0" applyBorder="0" applyAlignment="0" applyProtection="0">
      <alignment vertical="center"/>
    </xf>
    <xf numFmtId="0" fontId="65" fillId="0" borderId="13" applyNumberFormat="0" applyFill="0" applyAlignment="0" applyProtection="0">
      <alignment vertical="center"/>
    </xf>
    <xf numFmtId="0" fontId="25" fillId="9" borderId="0" applyNumberFormat="0" applyBorder="0" applyAlignment="0" applyProtection="0">
      <alignment vertical="center"/>
    </xf>
    <xf numFmtId="0" fontId="25" fillId="21" borderId="0" applyNumberFormat="0" applyBorder="0" applyAlignment="0" applyProtection="0">
      <alignment vertical="center"/>
    </xf>
    <xf numFmtId="0" fontId="25" fillId="11" borderId="0" applyNumberFormat="0" applyBorder="0" applyAlignment="0" applyProtection="0">
      <alignment vertical="center"/>
    </xf>
    <xf numFmtId="0" fontId="23" fillId="0" borderId="10" applyNumberFormat="0" applyFill="0" applyAlignment="0" applyProtection="0">
      <alignment vertical="center"/>
    </xf>
    <xf numFmtId="0" fontId="0" fillId="0" borderId="0">
      <alignment vertical="center"/>
    </xf>
    <xf numFmtId="0" fontId="0" fillId="0" borderId="0">
      <alignment vertical="center"/>
    </xf>
    <xf numFmtId="0" fontId="54" fillId="19" borderId="0" applyNumberFormat="0" applyBorder="0" applyAlignment="0" applyProtection="0">
      <alignment vertical="center"/>
    </xf>
    <xf numFmtId="0" fontId="67" fillId="18" borderId="0" applyNumberFormat="0" applyBorder="0" applyAlignment="0" applyProtection="0">
      <alignment vertical="center"/>
    </xf>
    <xf numFmtId="0" fontId="49" fillId="18" borderId="0" applyNumberFormat="0" applyBorder="0" applyAlignment="0" applyProtection="0">
      <alignment vertical="center"/>
    </xf>
    <xf numFmtId="0" fontId="66" fillId="27" borderId="0" applyNumberFormat="0" applyBorder="0" applyAlignment="0" applyProtection="0">
      <alignment vertical="center"/>
    </xf>
    <xf numFmtId="0" fontId="25" fillId="10" borderId="0" applyNumberFormat="0" applyBorder="0" applyAlignment="0" applyProtection="0">
      <alignment vertical="center"/>
    </xf>
    <xf numFmtId="0" fontId="68" fillId="0" borderId="0" applyNumberFormat="0" applyFill="0" applyBorder="0" applyAlignment="0" applyProtection="0">
      <alignment vertical="center"/>
    </xf>
    <xf numFmtId="0" fontId="46" fillId="28" borderId="0" applyNumberFormat="0" applyBorder="0" applyAlignment="0" applyProtection="0">
      <alignment vertical="center"/>
    </xf>
    <xf numFmtId="0" fontId="0" fillId="0" borderId="0">
      <alignment vertical="center"/>
    </xf>
    <xf numFmtId="0" fontId="25" fillId="16" borderId="0" applyNumberFormat="0" applyBorder="0" applyAlignment="0" applyProtection="0">
      <alignment vertical="center"/>
    </xf>
    <xf numFmtId="0" fontId="25" fillId="11"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25" fillId="15" borderId="0" applyNumberFormat="0" applyBorder="0" applyAlignment="0" applyProtection="0">
      <alignment vertical="center"/>
    </xf>
    <xf numFmtId="0" fontId="0" fillId="0" borderId="0"/>
    <xf numFmtId="0" fontId="25" fillId="18" borderId="0" applyNumberFormat="0" applyBorder="0" applyAlignment="0" applyProtection="0">
      <alignment vertical="center"/>
    </xf>
    <xf numFmtId="0" fontId="0" fillId="0" borderId="0"/>
    <xf numFmtId="0" fontId="0" fillId="0" borderId="0"/>
    <xf numFmtId="0" fontId="69" fillId="0" borderId="0">
      <alignment vertical="center"/>
    </xf>
    <xf numFmtId="0" fontId="47" fillId="9" borderId="5" applyNumberFormat="0" applyAlignment="0" applyProtection="0">
      <alignment vertical="center"/>
    </xf>
    <xf numFmtId="0" fontId="25" fillId="17" borderId="0" applyNumberFormat="0" applyBorder="0" applyAlignment="0" applyProtection="0">
      <alignment vertical="center"/>
    </xf>
    <xf numFmtId="43" fontId="0" fillId="0" borderId="0" applyFont="0" applyFill="0" applyBorder="0" applyAlignment="0" applyProtection="0">
      <alignment vertical="center"/>
    </xf>
    <xf numFmtId="0" fontId="46" fillId="24" borderId="0" applyNumberFormat="0" applyBorder="0" applyAlignment="0" applyProtection="0">
      <alignment vertical="center"/>
    </xf>
    <xf numFmtId="0" fontId="0" fillId="0" borderId="0">
      <alignment vertical="center"/>
    </xf>
    <xf numFmtId="0" fontId="25" fillId="21" borderId="0" applyNumberFormat="0" applyBorder="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0" fontId="46" fillId="8" borderId="0" applyNumberFormat="0" applyBorder="0" applyAlignment="0" applyProtection="0">
      <alignment vertical="center"/>
    </xf>
    <xf numFmtId="0" fontId="0" fillId="0" borderId="0">
      <alignment vertical="center"/>
    </xf>
    <xf numFmtId="0" fontId="25" fillId="16" borderId="0" applyNumberFormat="0" applyBorder="0" applyAlignment="0" applyProtection="0">
      <alignment vertical="center"/>
    </xf>
    <xf numFmtId="0" fontId="25" fillId="10" borderId="0" applyNumberFormat="0" applyBorder="0" applyAlignment="0" applyProtection="0">
      <alignment vertical="center"/>
    </xf>
    <xf numFmtId="0" fontId="25" fillId="21" borderId="0" applyNumberFormat="0" applyBorder="0" applyAlignment="0" applyProtection="0">
      <alignment vertical="center"/>
    </xf>
    <xf numFmtId="0" fontId="68" fillId="0" borderId="0" applyNumberFormat="0" applyFill="0" applyBorder="0" applyAlignment="0" applyProtection="0">
      <alignment vertical="center"/>
    </xf>
    <xf numFmtId="0" fontId="25" fillId="21"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43" fontId="0" fillId="0" borderId="0" applyFont="0" applyFill="0" applyBorder="0" applyAlignment="0" applyProtection="0">
      <alignment vertical="center"/>
    </xf>
    <xf numFmtId="0" fontId="46" fillId="13"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46" fillId="25" borderId="0" applyNumberFormat="0" applyBorder="0" applyAlignment="0" applyProtection="0">
      <alignment vertical="center"/>
    </xf>
    <xf numFmtId="0" fontId="0" fillId="0" borderId="0"/>
    <xf numFmtId="0" fontId="46" fillId="20" borderId="0" applyNumberFormat="0" applyBorder="0" applyAlignment="0" applyProtection="0">
      <alignment vertical="center"/>
    </xf>
    <xf numFmtId="0" fontId="0" fillId="0" borderId="0"/>
    <xf numFmtId="0" fontId="0" fillId="0" borderId="0"/>
    <xf numFmtId="0" fontId="0" fillId="0" borderId="0"/>
    <xf numFmtId="0" fontId="25" fillId="15" borderId="0" applyNumberFormat="0" applyBorder="0" applyAlignment="0" applyProtection="0">
      <alignment vertical="center"/>
    </xf>
    <xf numFmtId="0" fontId="46" fillId="13" borderId="0" applyNumberFormat="0" applyBorder="0" applyAlignment="0" applyProtection="0">
      <alignment vertical="center"/>
    </xf>
    <xf numFmtId="0" fontId="46" fillId="24" borderId="0" applyNumberFormat="0" applyBorder="0" applyAlignment="0" applyProtection="0">
      <alignment vertical="center"/>
    </xf>
    <xf numFmtId="0" fontId="66" fillId="27" borderId="0" applyNumberFormat="0" applyBorder="0" applyAlignment="0" applyProtection="0">
      <alignment vertical="center"/>
    </xf>
    <xf numFmtId="0" fontId="25" fillId="5" borderId="0" applyNumberFormat="0" applyBorder="0" applyAlignment="0" applyProtection="0">
      <alignment vertical="center"/>
    </xf>
    <xf numFmtId="0" fontId="0" fillId="0" borderId="0">
      <alignment vertical="center"/>
    </xf>
    <xf numFmtId="0" fontId="25" fillId="9" borderId="0" applyNumberFormat="0" applyBorder="0" applyAlignment="0" applyProtection="0">
      <alignment vertical="center"/>
    </xf>
    <xf numFmtId="0" fontId="59" fillId="16" borderId="0" applyNumberFormat="0" applyBorder="0" applyAlignment="0" applyProtection="0">
      <alignment vertical="center"/>
    </xf>
    <xf numFmtId="0" fontId="0" fillId="0" borderId="0"/>
    <xf numFmtId="43" fontId="0" fillId="0" borderId="0" applyFont="0" applyFill="0" applyBorder="0" applyAlignment="0" applyProtection="0"/>
    <xf numFmtId="0" fontId="46" fillId="29" borderId="0" applyNumberFormat="0" applyBorder="0" applyAlignment="0" applyProtection="0">
      <alignment vertical="center"/>
    </xf>
    <xf numFmtId="0" fontId="0" fillId="0" borderId="0">
      <alignment vertical="center"/>
    </xf>
    <xf numFmtId="0" fontId="46" fillId="25" borderId="0" applyNumberFormat="0" applyBorder="0" applyAlignment="0" applyProtection="0">
      <alignment vertical="center"/>
    </xf>
    <xf numFmtId="0" fontId="25"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6" fillId="25" borderId="0" applyNumberFormat="0" applyBorder="0" applyAlignment="0" applyProtection="0">
      <alignment vertical="center"/>
    </xf>
    <xf numFmtId="0" fontId="25"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8" fillId="0" borderId="0" applyNumberFormat="0" applyFill="0" applyBorder="0" applyAlignment="0" applyProtection="0">
      <alignment vertical="center"/>
    </xf>
    <xf numFmtId="0" fontId="0" fillId="0" borderId="0">
      <alignment vertical="center"/>
    </xf>
    <xf numFmtId="0" fontId="65" fillId="0" borderId="13" applyNumberFormat="0" applyFill="0" applyAlignment="0" applyProtection="0">
      <alignment vertical="center"/>
    </xf>
    <xf numFmtId="184" fontId="0" fillId="0" borderId="0" applyFont="0" applyFill="0" applyBorder="0" applyAlignment="0" applyProtection="0">
      <alignment vertical="center"/>
    </xf>
    <xf numFmtId="0" fontId="25" fillId="0" borderId="0"/>
    <xf numFmtId="0" fontId="0" fillId="0" borderId="0">
      <alignment vertical="center"/>
    </xf>
    <xf numFmtId="0" fontId="0" fillId="0" borderId="0">
      <alignment vertical="center"/>
    </xf>
    <xf numFmtId="0" fontId="0" fillId="0" borderId="0"/>
    <xf numFmtId="0" fontId="0" fillId="0" borderId="0"/>
    <xf numFmtId="0" fontId="25" fillId="18"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9" borderId="0" applyNumberFormat="0" applyBorder="0" applyAlignment="0" applyProtection="0">
      <alignment vertical="center"/>
    </xf>
    <xf numFmtId="0" fontId="0" fillId="0" borderId="0"/>
    <xf numFmtId="0" fontId="0" fillId="0" borderId="0">
      <alignment vertical="center"/>
    </xf>
    <xf numFmtId="0" fontId="57" fillId="0" borderId="0" applyNumberFormat="0" applyFill="0" applyBorder="0" applyAlignment="0" applyProtection="0">
      <alignment vertical="center"/>
    </xf>
    <xf numFmtId="0" fontId="0" fillId="0" borderId="0"/>
    <xf numFmtId="184" fontId="0" fillId="0" borderId="0" applyFont="0" applyFill="0" applyBorder="0" applyAlignment="0" applyProtection="0"/>
    <xf numFmtId="0" fontId="0" fillId="0" borderId="0">
      <alignment vertical="center"/>
    </xf>
    <xf numFmtId="0" fontId="0" fillId="0" borderId="0">
      <alignment vertical="center"/>
    </xf>
    <xf numFmtId="0" fontId="0" fillId="0" borderId="0"/>
    <xf numFmtId="0" fontId="25" fillId="5" borderId="0" applyNumberFormat="0" applyBorder="0" applyAlignment="0" applyProtection="0">
      <alignment vertical="center"/>
    </xf>
    <xf numFmtId="0" fontId="0" fillId="0" borderId="0"/>
    <xf numFmtId="0" fontId="0" fillId="0" borderId="0"/>
    <xf numFmtId="0" fontId="69" fillId="0" borderId="0">
      <alignment vertical="center"/>
    </xf>
    <xf numFmtId="0" fontId="0" fillId="0" borderId="0">
      <alignment vertical="center"/>
    </xf>
    <xf numFmtId="0" fontId="0" fillId="0" borderId="0">
      <alignment vertical="center"/>
    </xf>
    <xf numFmtId="0" fontId="25" fillId="26" borderId="0" applyNumberFormat="0" applyBorder="0" applyAlignment="0" applyProtection="0">
      <alignment vertical="center"/>
    </xf>
    <xf numFmtId="0" fontId="0" fillId="0" borderId="0"/>
    <xf numFmtId="43"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xf numFmtId="0" fontId="6" fillId="0" borderId="0"/>
    <xf numFmtId="0" fontId="25" fillId="1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25" fillId="9" borderId="0" applyNumberFormat="0" applyBorder="0" applyAlignment="0" applyProtection="0">
      <alignment vertical="center"/>
    </xf>
    <xf numFmtId="0" fontId="59" fillId="2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70" fillId="14" borderId="6" applyNumberFormat="0" applyAlignment="0" applyProtection="0">
      <alignment vertical="center"/>
    </xf>
    <xf numFmtId="0" fontId="46" fillId="8" borderId="0" applyNumberFormat="0" applyBorder="0" applyAlignment="0" applyProtection="0">
      <alignment vertical="center"/>
    </xf>
    <xf numFmtId="0" fontId="25"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46" fillId="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184"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5"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54" fillId="1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7" fillId="9" borderId="5" applyNumberFormat="0" applyAlignment="0" applyProtection="0">
      <alignment vertical="center"/>
    </xf>
    <xf numFmtId="0" fontId="0" fillId="0" borderId="0">
      <alignment vertical="center"/>
    </xf>
    <xf numFmtId="0" fontId="0" fillId="0" borderId="0">
      <alignment vertical="center"/>
    </xf>
    <xf numFmtId="0" fontId="25" fillId="0" borderId="0"/>
    <xf numFmtId="0" fontId="0" fillId="0" borderId="0"/>
    <xf numFmtId="0" fontId="0" fillId="0" borderId="0"/>
    <xf numFmtId="0" fontId="0" fillId="0" borderId="0"/>
    <xf numFmtId="0" fontId="46" fillId="8" borderId="0" applyNumberFormat="0" applyBorder="0" applyAlignment="0" applyProtection="0">
      <alignment vertical="center"/>
    </xf>
    <xf numFmtId="0" fontId="25" fillId="11" borderId="0" applyNumberFormat="0" applyBorder="0" applyAlignment="0" applyProtection="0">
      <alignment vertical="center"/>
    </xf>
    <xf numFmtId="0" fontId="0" fillId="0" borderId="0">
      <alignment vertical="center"/>
    </xf>
    <xf numFmtId="0" fontId="6" fillId="0" borderId="0"/>
    <xf numFmtId="0" fontId="0" fillId="0" borderId="0">
      <alignment vertical="center"/>
    </xf>
    <xf numFmtId="0" fontId="0" fillId="0" borderId="0">
      <alignment vertical="center"/>
    </xf>
    <xf numFmtId="0" fontId="0" fillId="0" borderId="0"/>
    <xf numFmtId="0" fontId="0" fillId="0" borderId="0"/>
    <xf numFmtId="0" fontId="70" fillId="14" borderId="6" applyNumberFormat="0" applyAlignment="0" applyProtection="0">
      <alignment vertical="center"/>
    </xf>
    <xf numFmtId="0" fontId="0" fillId="0" borderId="0"/>
    <xf numFmtId="0" fontId="69" fillId="0" borderId="0">
      <alignment vertical="center"/>
    </xf>
    <xf numFmtId="0" fontId="25" fillId="18" borderId="0" applyNumberFormat="0" applyBorder="0" applyAlignment="0" applyProtection="0">
      <alignment vertical="center"/>
    </xf>
    <xf numFmtId="0" fontId="0" fillId="0" borderId="0"/>
    <xf numFmtId="0" fontId="0" fillId="0" borderId="0"/>
    <xf numFmtId="0" fontId="0" fillId="0" borderId="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55" fillId="0" borderId="0" applyNumberFormat="0" applyFill="0" applyBorder="0" applyAlignment="0" applyProtection="0">
      <alignment vertical="center"/>
    </xf>
    <xf numFmtId="0" fontId="25" fillId="11" borderId="0" applyNumberFormat="0" applyBorder="0" applyAlignment="0" applyProtection="0">
      <alignment vertical="center"/>
    </xf>
    <xf numFmtId="0" fontId="0" fillId="0" borderId="0"/>
    <xf numFmtId="0" fontId="25" fillId="19" borderId="0" applyNumberFormat="0" applyBorder="0" applyAlignment="0" applyProtection="0">
      <alignment vertical="center"/>
    </xf>
    <xf numFmtId="0" fontId="0" fillId="0" borderId="0">
      <alignment vertical="center"/>
    </xf>
    <xf numFmtId="0" fontId="0" fillId="0" borderId="0"/>
    <xf numFmtId="0" fontId="25" fillId="19" borderId="0" applyNumberFormat="0" applyBorder="0" applyAlignment="0" applyProtection="0">
      <alignment vertical="center"/>
    </xf>
    <xf numFmtId="0" fontId="0" fillId="0" borderId="0"/>
    <xf numFmtId="0" fontId="54" fillId="19" borderId="0" applyNumberFormat="0" applyBorder="0" applyAlignment="0" applyProtection="0">
      <alignment vertical="center"/>
    </xf>
    <xf numFmtId="0" fontId="36"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65" fillId="0" borderId="13" applyNumberFormat="0" applyFill="0" applyAlignment="0" applyProtection="0">
      <alignment vertical="center"/>
    </xf>
    <xf numFmtId="184" fontId="0" fillId="0" borderId="0" applyFont="0" applyFill="0" applyBorder="0" applyAlignment="0" applyProtection="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59" fillId="9" borderId="0" applyNumberFormat="0" applyBorder="0" applyAlignment="0" applyProtection="0">
      <alignment vertical="center"/>
    </xf>
    <xf numFmtId="0" fontId="0" fillId="0" borderId="0">
      <alignment vertical="center"/>
    </xf>
    <xf numFmtId="0" fontId="25" fillId="0" borderId="0"/>
    <xf numFmtId="0" fontId="0" fillId="0" borderId="0"/>
    <xf numFmtId="0" fontId="0" fillId="0" borderId="0"/>
    <xf numFmtId="0" fontId="46"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48" fillId="14" borderId="6" applyNumberFormat="0" applyAlignment="0" applyProtection="0">
      <alignment vertical="center"/>
    </xf>
    <xf numFmtId="0" fontId="0" fillId="0" borderId="0"/>
    <xf numFmtId="0" fontId="46" fillId="13" borderId="0" applyNumberFormat="0" applyBorder="0" applyAlignment="0" applyProtection="0">
      <alignment vertical="center"/>
    </xf>
    <xf numFmtId="0" fontId="25" fillId="15" borderId="0" applyNumberFormat="0" applyBorder="0" applyAlignment="0" applyProtection="0">
      <alignment vertical="center"/>
    </xf>
    <xf numFmtId="0" fontId="0" fillId="0" borderId="0">
      <alignment vertical="center"/>
    </xf>
    <xf numFmtId="0" fontId="0" fillId="0" borderId="0">
      <alignment vertical="center"/>
    </xf>
    <xf numFmtId="0" fontId="25"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5" fillId="11" borderId="0" applyNumberFormat="0" applyBorder="0" applyAlignment="0" applyProtection="0">
      <alignment vertical="center"/>
    </xf>
    <xf numFmtId="0" fontId="0" fillId="0" borderId="0"/>
    <xf numFmtId="0" fontId="57" fillId="0" borderId="0" applyNumberFormat="0" applyFill="0" applyBorder="0" applyAlignment="0" applyProtection="0">
      <alignment vertical="center"/>
    </xf>
    <xf numFmtId="0" fontId="0" fillId="0" borderId="0"/>
    <xf numFmtId="0" fontId="48" fillId="14" borderId="6" applyNumberFormat="0" applyAlignment="0" applyProtection="0">
      <alignment vertical="center"/>
    </xf>
    <xf numFmtId="0" fontId="46" fillId="13" borderId="0" applyNumberFormat="0" applyBorder="0" applyAlignment="0" applyProtection="0">
      <alignment vertical="center"/>
    </xf>
    <xf numFmtId="0" fontId="68" fillId="0" borderId="0" applyNumberFormat="0" applyFill="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0" fillId="0" borderId="0"/>
    <xf numFmtId="0" fontId="25" fillId="16" borderId="0" applyNumberFormat="0" applyBorder="0" applyAlignment="0" applyProtection="0">
      <alignment vertical="center"/>
    </xf>
    <xf numFmtId="0" fontId="0" fillId="0" borderId="0">
      <alignment vertical="center"/>
    </xf>
    <xf numFmtId="0" fontId="57" fillId="0" borderId="0" applyNumberFormat="0" applyFill="0" applyBorder="0" applyAlignment="0" applyProtection="0">
      <alignment vertical="center"/>
    </xf>
    <xf numFmtId="0" fontId="49" fillId="18" borderId="0" applyNumberFormat="0" applyBorder="0" applyAlignment="0" applyProtection="0">
      <alignment vertical="center"/>
    </xf>
    <xf numFmtId="0" fontId="0" fillId="0" borderId="0"/>
    <xf numFmtId="0" fontId="46" fillId="1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59" fillId="1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4" fillId="19"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46" fillId="13" borderId="0" applyNumberFormat="0" applyBorder="0" applyAlignment="0" applyProtection="0">
      <alignment vertical="center"/>
    </xf>
    <xf numFmtId="0" fontId="0" fillId="0" borderId="0">
      <alignment vertical="center"/>
    </xf>
    <xf numFmtId="0" fontId="59" fillId="30" borderId="0" applyNumberFormat="0" applyBorder="0" applyAlignment="0" applyProtection="0">
      <alignment vertical="center"/>
    </xf>
    <xf numFmtId="0" fontId="0" fillId="0" borderId="0"/>
    <xf numFmtId="0" fontId="0" fillId="0" borderId="0">
      <alignment vertical="center"/>
    </xf>
    <xf numFmtId="0" fontId="54" fillId="19" borderId="0" applyNumberFormat="0" applyBorder="0" applyAlignment="0" applyProtection="0">
      <alignment vertical="center"/>
    </xf>
    <xf numFmtId="0" fontId="25" fillId="26" borderId="0" applyNumberFormat="0" applyBorder="0" applyAlignment="0" applyProtection="0">
      <alignment vertical="center"/>
    </xf>
    <xf numFmtId="0" fontId="0" fillId="0" borderId="0"/>
    <xf numFmtId="0" fontId="0" fillId="0" borderId="0"/>
    <xf numFmtId="0" fontId="25" fillId="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6" fillId="13" borderId="0" applyNumberFormat="0" applyBorder="0" applyAlignment="0" applyProtection="0">
      <alignment vertical="center"/>
    </xf>
    <xf numFmtId="0" fontId="0" fillId="0" borderId="0"/>
    <xf numFmtId="0" fontId="46" fillId="13" borderId="0" applyNumberFormat="0" applyBorder="0" applyAlignment="0" applyProtection="0">
      <alignment vertical="center"/>
    </xf>
    <xf numFmtId="0" fontId="0" fillId="0" borderId="0">
      <alignment vertical="center"/>
    </xf>
    <xf numFmtId="0" fontId="46" fillId="13" borderId="0" applyNumberFormat="0" applyBorder="0" applyAlignment="0" applyProtection="0">
      <alignment vertical="center"/>
    </xf>
    <xf numFmtId="0" fontId="0" fillId="0" borderId="0"/>
    <xf numFmtId="0" fontId="0" fillId="0" borderId="0"/>
    <xf numFmtId="0" fontId="0" fillId="0" borderId="0">
      <alignment vertical="center"/>
    </xf>
    <xf numFmtId="0" fontId="25" fillId="11" borderId="0" applyNumberFormat="0" applyBorder="0" applyAlignment="0" applyProtection="0">
      <alignment vertical="center"/>
    </xf>
    <xf numFmtId="0" fontId="0" fillId="0" borderId="0"/>
    <xf numFmtId="0" fontId="0" fillId="0" borderId="0">
      <alignment vertical="center"/>
    </xf>
    <xf numFmtId="0" fontId="0" fillId="0" borderId="0"/>
    <xf numFmtId="184" fontId="0" fillId="0" borderId="0" applyFont="0" applyFill="0" applyBorder="0" applyAlignment="0" applyProtection="0"/>
    <xf numFmtId="0" fontId="0" fillId="0" borderId="0"/>
    <xf numFmtId="184" fontId="0" fillId="0" borderId="0" applyFont="0" applyFill="0" applyBorder="0" applyAlignment="0" applyProtection="0">
      <alignment vertical="center"/>
    </xf>
    <xf numFmtId="0" fontId="0" fillId="0" borderId="0">
      <alignment vertical="center"/>
    </xf>
    <xf numFmtId="0" fontId="0" fillId="0" borderId="0">
      <alignment vertical="center"/>
    </xf>
    <xf numFmtId="184" fontId="0" fillId="0" borderId="0" applyFont="0" applyFill="0" applyBorder="0" applyAlignment="0" applyProtection="0"/>
    <xf numFmtId="0" fontId="0" fillId="0" borderId="0">
      <alignment vertical="center"/>
    </xf>
    <xf numFmtId="0" fontId="0" fillId="0" borderId="0"/>
    <xf numFmtId="184" fontId="0" fillId="0" borderId="0" applyFont="0" applyFill="0" applyBorder="0" applyAlignment="0" applyProtection="0">
      <alignment vertical="center"/>
    </xf>
    <xf numFmtId="0" fontId="0" fillId="0" borderId="0">
      <alignment vertical="center"/>
    </xf>
    <xf numFmtId="0" fontId="0" fillId="0" borderId="0"/>
    <xf numFmtId="0" fontId="25" fillId="5" borderId="0" applyNumberFormat="0" applyBorder="0" applyAlignment="0" applyProtection="0">
      <alignment vertical="center"/>
    </xf>
    <xf numFmtId="0" fontId="0" fillId="0" borderId="0"/>
    <xf numFmtId="0" fontId="57"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184" fontId="0" fillId="0" borderId="0" applyFont="0" applyFill="0" applyBorder="0" applyAlignment="0" applyProtection="0"/>
    <xf numFmtId="0" fontId="0" fillId="0" borderId="0">
      <alignment vertical="center"/>
    </xf>
    <xf numFmtId="0" fontId="53" fillId="5" borderId="5" applyNumberFormat="0" applyAlignment="0" applyProtection="0">
      <alignment vertical="center"/>
    </xf>
    <xf numFmtId="0" fontId="0" fillId="0" borderId="0"/>
    <xf numFmtId="0" fontId="0" fillId="0" borderId="0">
      <alignment vertical="center"/>
    </xf>
    <xf numFmtId="0" fontId="46" fillId="22" borderId="0" applyNumberFormat="0" applyBorder="0" applyAlignment="0" applyProtection="0">
      <alignment vertical="center"/>
    </xf>
    <xf numFmtId="0" fontId="0" fillId="0" borderId="0"/>
    <xf numFmtId="0" fontId="59" fillId="9" borderId="0" applyNumberFormat="0" applyBorder="0" applyAlignment="0" applyProtection="0">
      <alignment vertical="center"/>
    </xf>
    <xf numFmtId="0" fontId="46" fillId="17" borderId="0" applyNumberFormat="0" applyBorder="0" applyAlignment="0" applyProtection="0">
      <alignment vertical="center"/>
    </xf>
    <xf numFmtId="0" fontId="0" fillId="0" borderId="0"/>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0" fontId="46" fillId="25" borderId="0" applyNumberFormat="0" applyBorder="0" applyAlignment="0" applyProtection="0">
      <alignment vertical="center"/>
    </xf>
    <xf numFmtId="0" fontId="0" fillId="0" borderId="0">
      <alignment vertical="center"/>
    </xf>
    <xf numFmtId="184" fontId="0" fillId="0" borderId="0" applyFont="0" applyFill="0" applyBorder="0" applyAlignment="0" applyProtection="0"/>
    <xf numFmtId="0" fontId="0" fillId="0" borderId="0">
      <alignment vertical="center"/>
    </xf>
    <xf numFmtId="0" fontId="0" fillId="0" borderId="0"/>
    <xf numFmtId="0" fontId="48" fillId="14" borderId="6" applyNumberFormat="0" applyAlignment="0" applyProtection="0">
      <alignment vertical="center"/>
    </xf>
    <xf numFmtId="0" fontId="0" fillId="0" borderId="0"/>
    <xf numFmtId="0" fontId="46" fillId="25" borderId="0" applyNumberFormat="0" applyBorder="0" applyAlignment="0" applyProtection="0">
      <alignment vertical="center"/>
    </xf>
    <xf numFmtId="0" fontId="6" fillId="0" borderId="0"/>
    <xf numFmtId="0" fontId="0" fillId="0" borderId="0"/>
    <xf numFmtId="0" fontId="0" fillId="0" borderId="0">
      <alignment vertical="center"/>
    </xf>
    <xf numFmtId="0" fontId="0" fillId="0" borderId="0"/>
    <xf numFmtId="0" fontId="0" fillId="0" borderId="0"/>
    <xf numFmtId="0" fontId="25" fillId="15"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49" fillId="18" borderId="0" applyNumberFormat="0" applyBorder="0" applyAlignment="0" applyProtection="0">
      <alignment vertical="center"/>
    </xf>
    <xf numFmtId="0" fontId="0" fillId="0" borderId="0">
      <alignment vertical="center"/>
    </xf>
    <xf numFmtId="0" fontId="0" fillId="0" borderId="0">
      <alignment vertical="center"/>
    </xf>
    <xf numFmtId="0" fontId="49" fillId="1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25" fillId="12"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25" fillId="10"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0" fillId="0" borderId="0"/>
    <xf numFmtId="0" fontId="0" fillId="0" borderId="0"/>
    <xf numFmtId="0" fontId="16" fillId="0" borderId="0">
      <alignment vertical="center"/>
    </xf>
    <xf numFmtId="0" fontId="0" fillId="0" borderId="0">
      <alignment vertical="center"/>
    </xf>
    <xf numFmtId="186" fontId="0" fillId="0" borderId="0" applyFont="0" applyFill="0" applyBorder="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46" fillId="20" borderId="0" applyNumberFormat="0" applyBorder="0" applyAlignment="0" applyProtection="0">
      <alignment vertical="center"/>
    </xf>
    <xf numFmtId="0" fontId="59" fillId="17" borderId="0" applyNumberFormat="0" applyBorder="0" applyAlignment="0" applyProtection="0">
      <alignment vertical="center"/>
    </xf>
    <xf numFmtId="0" fontId="0" fillId="0" borderId="0"/>
    <xf numFmtId="0" fontId="16" fillId="0" borderId="0">
      <alignment vertical="center"/>
    </xf>
    <xf numFmtId="0" fontId="0" fillId="0" borderId="0">
      <alignment vertical="center"/>
    </xf>
    <xf numFmtId="0" fontId="16" fillId="0" borderId="0"/>
    <xf numFmtId="0" fontId="0" fillId="0" borderId="0"/>
    <xf numFmtId="0" fontId="25" fillId="0" borderId="0"/>
    <xf numFmtId="0" fontId="46" fillId="28" borderId="0" applyNumberFormat="0" applyBorder="0" applyAlignment="0" applyProtection="0">
      <alignment vertical="center"/>
    </xf>
    <xf numFmtId="0" fontId="0" fillId="0" borderId="0">
      <alignment vertical="center"/>
    </xf>
    <xf numFmtId="0" fontId="0" fillId="0" borderId="0"/>
    <xf numFmtId="0" fontId="0" fillId="0" borderId="0"/>
    <xf numFmtId="0" fontId="25" fillId="15" borderId="0" applyNumberFormat="0" applyBorder="0" applyAlignment="0" applyProtection="0">
      <alignment vertical="center"/>
    </xf>
    <xf numFmtId="0" fontId="46" fillId="17" borderId="0" applyNumberFormat="0" applyBorder="0" applyAlignment="0" applyProtection="0">
      <alignment vertical="center"/>
    </xf>
    <xf numFmtId="0" fontId="0" fillId="0" borderId="0"/>
    <xf numFmtId="0" fontId="16"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6" fillId="0" borderId="0">
      <alignment vertical="center"/>
    </xf>
    <xf numFmtId="0" fontId="0" fillId="0" borderId="0">
      <alignment vertical="center"/>
    </xf>
    <xf numFmtId="0" fontId="0" fillId="0" borderId="0">
      <alignment vertical="center"/>
    </xf>
    <xf numFmtId="0" fontId="25" fillId="17" borderId="0" applyNumberFormat="0" applyBorder="0" applyAlignment="0" applyProtection="0">
      <alignment vertical="center"/>
    </xf>
    <xf numFmtId="0" fontId="16" fillId="0" borderId="0">
      <alignment vertical="center"/>
    </xf>
    <xf numFmtId="0" fontId="0" fillId="0" borderId="0"/>
    <xf numFmtId="0" fontId="0" fillId="0" borderId="0"/>
    <xf numFmtId="0" fontId="46" fillId="8" borderId="0" applyNumberFormat="0" applyBorder="0" applyAlignment="0" applyProtection="0">
      <alignment vertical="center"/>
    </xf>
    <xf numFmtId="0" fontId="16" fillId="0" borderId="0"/>
    <xf numFmtId="0" fontId="0" fillId="0" borderId="0">
      <alignment vertical="center"/>
    </xf>
    <xf numFmtId="0" fontId="0" fillId="0" borderId="0">
      <alignment vertical="center"/>
    </xf>
    <xf numFmtId="0" fontId="48" fillId="14" borderId="6" applyNumberFormat="0" applyAlignment="0" applyProtection="0">
      <alignment vertical="center"/>
    </xf>
    <xf numFmtId="0" fontId="0" fillId="0" borderId="0">
      <alignment vertical="center"/>
    </xf>
    <xf numFmtId="0" fontId="0" fillId="0" borderId="0">
      <alignment vertical="center"/>
    </xf>
    <xf numFmtId="0" fontId="6" fillId="0" borderId="0"/>
    <xf numFmtId="0" fontId="0" fillId="0" borderId="0"/>
    <xf numFmtId="0" fontId="0" fillId="0" borderId="0"/>
    <xf numFmtId="0" fontId="69" fillId="0" borderId="0"/>
    <xf numFmtId="0" fontId="69" fillId="0" borderId="0"/>
    <xf numFmtId="0" fontId="48" fillId="14" borderId="6" applyNumberFormat="0" applyAlignment="0" applyProtection="0">
      <alignment vertical="center"/>
    </xf>
    <xf numFmtId="0" fontId="0" fillId="0" borderId="0"/>
    <xf numFmtId="0" fontId="0" fillId="0" borderId="0"/>
    <xf numFmtId="0" fontId="2" fillId="0" borderId="1">
      <alignment horizontal="distributed" vertical="center" wrapText="1"/>
    </xf>
    <xf numFmtId="0" fontId="16" fillId="0" borderId="0"/>
    <xf numFmtId="0" fontId="0" fillId="0" borderId="0"/>
    <xf numFmtId="0" fontId="0" fillId="0" borderId="0">
      <alignment vertical="center"/>
    </xf>
    <xf numFmtId="0" fontId="16" fillId="0" borderId="0">
      <alignment vertical="center"/>
    </xf>
    <xf numFmtId="184" fontId="0" fillId="0" borderId="0" applyFont="0" applyFill="0" applyBorder="0" applyAlignment="0" applyProtection="0">
      <alignment vertical="center"/>
    </xf>
    <xf numFmtId="0" fontId="65" fillId="0" borderId="13" applyNumberFormat="0" applyFill="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16" fillId="0" borderId="0"/>
    <xf numFmtId="184" fontId="0" fillId="0" borderId="0" applyFont="0" applyFill="0" applyBorder="0" applyAlignment="0" applyProtection="0"/>
    <xf numFmtId="0" fontId="0" fillId="0" borderId="0">
      <alignment vertical="center"/>
    </xf>
    <xf numFmtId="0" fontId="57" fillId="0" borderId="0" applyNumberFormat="0" applyFill="0" applyBorder="0" applyAlignment="0" applyProtection="0">
      <alignment vertical="center"/>
    </xf>
    <xf numFmtId="0" fontId="65" fillId="0" borderId="13" applyNumberFormat="0" applyFill="0" applyAlignment="0" applyProtection="0">
      <alignment vertical="center"/>
    </xf>
    <xf numFmtId="0" fontId="0" fillId="0" borderId="0"/>
    <xf numFmtId="0" fontId="56" fillId="0" borderId="0">
      <alignment horizontal="centerContinuous" vertical="center"/>
    </xf>
    <xf numFmtId="0" fontId="0" fillId="0" borderId="0">
      <alignment vertical="center"/>
    </xf>
    <xf numFmtId="0" fontId="57"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2" fillId="0" borderId="1">
      <alignment horizontal="distributed" vertical="center" wrapText="1"/>
    </xf>
    <xf numFmtId="0" fontId="0" fillId="0" borderId="0"/>
    <xf numFmtId="0" fontId="0" fillId="12" borderId="7" applyNumberFormat="0" applyFont="0" applyAlignment="0" applyProtection="0">
      <alignment vertical="center"/>
    </xf>
    <xf numFmtId="0" fontId="25" fillId="19" borderId="0" applyNumberFormat="0" applyBorder="0" applyAlignment="0" applyProtection="0">
      <alignment vertical="center"/>
    </xf>
    <xf numFmtId="0" fontId="0" fillId="0" borderId="0"/>
    <xf numFmtId="0" fontId="0" fillId="0" borderId="0"/>
    <xf numFmtId="0" fontId="0" fillId="0" borderId="0"/>
    <xf numFmtId="0" fontId="59" fillId="9" borderId="0" applyNumberFormat="0" applyBorder="0" applyAlignment="0" applyProtection="0">
      <alignment vertical="center"/>
    </xf>
    <xf numFmtId="0" fontId="57" fillId="0" borderId="0" applyNumberFormat="0" applyFill="0" applyBorder="0" applyAlignment="0" applyProtection="0">
      <alignment vertical="center"/>
    </xf>
    <xf numFmtId="0" fontId="0" fillId="0" borderId="0">
      <alignment vertical="center"/>
    </xf>
    <xf numFmtId="0" fontId="59" fillId="17" borderId="0" applyNumberFormat="0" applyBorder="0" applyAlignment="0" applyProtection="0">
      <alignment vertical="center"/>
    </xf>
    <xf numFmtId="0" fontId="0" fillId="0" borderId="0">
      <alignment vertical="center"/>
    </xf>
    <xf numFmtId="0" fontId="0" fillId="0" borderId="0"/>
    <xf numFmtId="0" fontId="16" fillId="0" borderId="0"/>
    <xf numFmtId="184" fontId="0" fillId="0" borderId="0" applyFont="0" applyFill="0" applyBorder="0" applyAlignment="0" applyProtection="0"/>
    <xf numFmtId="0" fontId="0" fillId="0" borderId="0">
      <alignment vertical="center"/>
    </xf>
    <xf numFmtId="0" fontId="25" fillId="17" borderId="0" applyNumberFormat="0" applyBorder="0" applyAlignment="0" applyProtection="0">
      <alignment vertical="center"/>
    </xf>
    <xf numFmtId="0" fontId="0" fillId="0" borderId="0"/>
    <xf numFmtId="0" fontId="0" fillId="0" borderId="0"/>
    <xf numFmtId="0" fontId="6" fillId="0" borderId="0">
      <alignment vertical="center"/>
    </xf>
    <xf numFmtId="184" fontId="0" fillId="0" borderId="0" applyFont="0" applyFill="0" applyBorder="0" applyAlignment="0" applyProtection="0"/>
    <xf numFmtId="0" fontId="0" fillId="0" borderId="0">
      <alignment vertical="center"/>
    </xf>
    <xf numFmtId="0" fontId="25" fillId="2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25" fillId="10"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25" fillId="0" borderId="0"/>
    <xf numFmtId="0" fontId="0" fillId="0" borderId="0"/>
    <xf numFmtId="0" fontId="0" fillId="0" borderId="0"/>
    <xf numFmtId="0" fontId="0" fillId="0" borderId="0"/>
    <xf numFmtId="0" fontId="25" fillId="2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184"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58" fillId="0" borderId="8" applyNumberFormat="0" applyFill="0" applyAlignment="0" applyProtection="0">
      <alignment vertical="center"/>
    </xf>
    <xf numFmtId="0" fontId="0" fillId="0" borderId="0">
      <alignment vertical="center"/>
    </xf>
    <xf numFmtId="0" fontId="7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alignment vertical="center"/>
    </xf>
    <xf numFmtId="0" fontId="25" fillId="26" borderId="0" applyNumberFormat="0" applyBorder="0" applyAlignment="0" applyProtection="0">
      <alignment vertical="center"/>
    </xf>
    <xf numFmtId="0" fontId="0" fillId="0" borderId="0"/>
    <xf numFmtId="0" fontId="0" fillId="0" borderId="0">
      <alignment vertical="center"/>
    </xf>
    <xf numFmtId="0" fontId="0" fillId="0" borderId="0"/>
    <xf numFmtId="0" fontId="46" fillId="17" borderId="0" applyNumberFormat="0" applyBorder="0" applyAlignment="0" applyProtection="0">
      <alignment vertical="center"/>
    </xf>
    <xf numFmtId="0" fontId="0" fillId="0" borderId="0">
      <alignment vertical="center"/>
    </xf>
    <xf numFmtId="0" fontId="25" fillId="2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58" fillId="0" borderId="8" applyNumberFormat="0" applyFill="0" applyAlignment="0" applyProtection="0">
      <alignment vertical="center"/>
    </xf>
    <xf numFmtId="0" fontId="0" fillId="0" borderId="0">
      <alignment vertical="center"/>
    </xf>
    <xf numFmtId="0" fontId="0" fillId="0" borderId="0">
      <alignment vertical="center"/>
    </xf>
    <xf numFmtId="0" fontId="54" fillId="19" borderId="0" applyNumberFormat="0" applyBorder="0" applyAlignment="0" applyProtection="0">
      <alignment vertical="center"/>
    </xf>
    <xf numFmtId="0" fontId="0" fillId="0" borderId="0"/>
    <xf numFmtId="0" fontId="59" fillId="17" borderId="0" applyNumberFormat="0" applyBorder="0" applyAlignment="0" applyProtection="0">
      <alignment vertical="center"/>
    </xf>
    <xf numFmtId="0" fontId="59" fillId="27" borderId="0" applyNumberFormat="0" applyBorder="0" applyAlignment="0" applyProtection="0">
      <alignment vertical="center"/>
    </xf>
    <xf numFmtId="0" fontId="0" fillId="0" borderId="0">
      <alignment vertical="center"/>
    </xf>
    <xf numFmtId="43" fontId="25" fillId="0" borderId="0" applyFon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25" fillId="10" borderId="0" applyNumberFormat="0" applyBorder="0" applyAlignment="0" applyProtection="0">
      <alignment vertical="center"/>
    </xf>
    <xf numFmtId="0" fontId="46" fillId="22"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4"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188"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0" fontId="0" fillId="0" borderId="0">
      <alignment vertical="center"/>
    </xf>
    <xf numFmtId="0" fontId="2" fillId="0" borderId="1">
      <alignment horizontal="distributed" vertical="center" wrapText="1"/>
    </xf>
    <xf numFmtId="0" fontId="0" fillId="0" borderId="0"/>
    <xf numFmtId="0" fontId="25" fillId="15" borderId="0" applyNumberFormat="0" applyBorder="0" applyAlignment="0" applyProtection="0">
      <alignment vertical="center"/>
    </xf>
    <xf numFmtId="0" fontId="0" fillId="0" borderId="0"/>
    <xf numFmtId="0" fontId="0" fillId="0" borderId="0"/>
    <xf numFmtId="0" fontId="0" fillId="0" borderId="0">
      <alignment vertical="center"/>
    </xf>
    <xf numFmtId="0" fontId="25" fillId="0" borderId="0">
      <alignment vertical="center"/>
    </xf>
    <xf numFmtId="184" fontId="0" fillId="0" borderId="0" applyFont="0" applyFill="0" applyBorder="0" applyAlignment="0" applyProtection="0">
      <alignment vertical="center"/>
    </xf>
    <xf numFmtId="0" fontId="65" fillId="0" borderId="13" applyNumberFormat="0" applyFill="0" applyAlignment="0" applyProtection="0">
      <alignment vertical="center"/>
    </xf>
    <xf numFmtId="0" fontId="0" fillId="0" borderId="0"/>
    <xf numFmtId="0" fontId="25" fillId="0" borderId="0">
      <alignment vertical="center"/>
    </xf>
    <xf numFmtId="184"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alignment vertical="center"/>
    </xf>
    <xf numFmtId="184" fontId="0" fillId="0" borderId="0" applyFont="0" applyFill="0" applyBorder="0" applyAlignment="0" applyProtection="0">
      <alignment vertical="center"/>
    </xf>
    <xf numFmtId="0" fontId="0" fillId="0" borderId="0">
      <alignment vertical="center"/>
    </xf>
    <xf numFmtId="0" fontId="0" fillId="0" borderId="0"/>
    <xf numFmtId="0" fontId="0" fillId="0" borderId="0"/>
    <xf numFmtId="184" fontId="0" fillId="0" borderId="0" applyFont="0" applyFill="0" applyBorder="0" applyAlignment="0" applyProtection="0"/>
    <xf numFmtId="0" fontId="0" fillId="0" borderId="0">
      <alignment vertical="center"/>
    </xf>
    <xf numFmtId="0" fontId="0" fillId="0" borderId="0"/>
    <xf numFmtId="184" fontId="0" fillId="0" borderId="0" applyFont="0" applyFill="0" applyBorder="0" applyAlignment="0" applyProtection="0">
      <alignment vertical="center"/>
    </xf>
    <xf numFmtId="0" fontId="0" fillId="0" borderId="0"/>
    <xf numFmtId="184" fontId="0" fillId="0" borderId="0" applyFont="0" applyFill="0" applyBorder="0" applyAlignment="0" applyProtection="0"/>
    <xf numFmtId="0" fontId="0" fillId="0" borderId="0">
      <alignment vertical="center"/>
    </xf>
    <xf numFmtId="0" fontId="49" fillId="18" borderId="0" applyNumberFormat="0" applyBorder="0" applyAlignment="0" applyProtection="0">
      <alignment vertical="center"/>
    </xf>
    <xf numFmtId="0" fontId="0" fillId="0" borderId="0"/>
    <xf numFmtId="0" fontId="54" fillId="19" borderId="0" applyNumberFormat="0" applyBorder="0" applyAlignment="0" applyProtection="0">
      <alignment vertical="center"/>
    </xf>
    <xf numFmtId="0" fontId="0" fillId="0" borderId="0">
      <alignment vertical="center"/>
    </xf>
    <xf numFmtId="0" fontId="0" fillId="0" borderId="0"/>
    <xf numFmtId="0" fontId="25" fillId="27"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25" fillId="5" borderId="0" applyNumberFormat="0" applyBorder="0" applyAlignment="0" applyProtection="0">
      <alignment vertical="center"/>
    </xf>
    <xf numFmtId="0" fontId="0" fillId="0" borderId="0">
      <alignment vertical="center"/>
    </xf>
    <xf numFmtId="0" fontId="0" fillId="0" borderId="0"/>
    <xf numFmtId="0" fontId="0" fillId="0" borderId="0"/>
    <xf numFmtId="0" fontId="25" fillId="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25" fillId="5" borderId="0" applyNumberFormat="0" applyBorder="0" applyAlignment="0" applyProtection="0">
      <alignment vertical="center"/>
    </xf>
    <xf numFmtId="0" fontId="46" fillId="8" borderId="0" applyNumberFormat="0" applyBorder="0" applyAlignment="0" applyProtection="0">
      <alignment vertical="center"/>
    </xf>
    <xf numFmtId="0" fontId="0" fillId="0" borderId="0">
      <alignment vertical="center"/>
    </xf>
    <xf numFmtId="184" fontId="0" fillId="0" borderId="0" applyFont="0" applyFill="0" applyBorder="0" applyAlignment="0" applyProtection="0"/>
    <xf numFmtId="0" fontId="0" fillId="0" borderId="0"/>
    <xf numFmtId="0" fontId="0" fillId="0" borderId="0"/>
    <xf numFmtId="0" fontId="25" fillId="5" borderId="0" applyNumberFormat="0" applyBorder="0" applyAlignment="0" applyProtection="0">
      <alignment vertical="center"/>
    </xf>
    <xf numFmtId="0" fontId="46" fillId="8" borderId="0" applyNumberFormat="0" applyBorder="0" applyAlignment="0" applyProtection="0">
      <alignment vertical="center"/>
    </xf>
    <xf numFmtId="0" fontId="0" fillId="0" borderId="0"/>
    <xf numFmtId="0" fontId="0" fillId="0" borderId="0"/>
    <xf numFmtId="0" fontId="49" fillId="18" borderId="0" applyNumberFormat="0" applyBorder="0" applyAlignment="0" applyProtection="0">
      <alignment vertical="center"/>
    </xf>
    <xf numFmtId="0" fontId="0" fillId="0" borderId="0">
      <alignment vertical="center"/>
    </xf>
    <xf numFmtId="0" fontId="0" fillId="0" borderId="0"/>
    <xf numFmtId="0" fontId="0" fillId="0" borderId="0"/>
    <xf numFmtId="0" fontId="25" fillId="9" borderId="0" applyNumberFormat="0" applyBorder="0" applyAlignment="0" applyProtection="0">
      <alignment vertical="center"/>
    </xf>
    <xf numFmtId="0" fontId="0" fillId="0" borderId="0"/>
    <xf numFmtId="0" fontId="25" fillId="0" borderId="0"/>
    <xf numFmtId="0" fontId="0" fillId="0" borderId="0">
      <alignment vertical="center"/>
    </xf>
    <xf numFmtId="0" fontId="0" fillId="0" borderId="0">
      <alignment vertical="center"/>
    </xf>
    <xf numFmtId="0" fontId="0" fillId="0" borderId="0"/>
    <xf numFmtId="0" fontId="0" fillId="0" borderId="0">
      <alignment vertical="center"/>
    </xf>
    <xf numFmtId="0" fontId="25" fillId="12"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25" fillId="9" borderId="0" applyNumberFormat="0" applyBorder="0" applyAlignment="0" applyProtection="0">
      <alignment vertical="center"/>
    </xf>
    <xf numFmtId="0" fontId="0" fillId="0" borderId="0"/>
    <xf numFmtId="0" fontId="25" fillId="12"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alignment vertical="center"/>
    </xf>
    <xf numFmtId="0" fontId="25" fillId="12" borderId="0" applyNumberFormat="0" applyBorder="0" applyAlignment="0" applyProtection="0">
      <alignment vertical="center"/>
    </xf>
    <xf numFmtId="0" fontId="70" fillId="14" borderId="6" applyNumberFormat="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0" fillId="0" borderId="0"/>
    <xf numFmtId="0" fontId="25" fillId="12" borderId="0" applyNumberFormat="0" applyBorder="0" applyAlignment="0" applyProtection="0">
      <alignment vertical="center"/>
    </xf>
    <xf numFmtId="0" fontId="0" fillId="0" borderId="0"/>
    <xf numFmtId="0" fontId="23" fillId="0" borderId="10" applyNumberFormat="0" applyFill="0" applyAlignment="0" applyProtection="0">
      <alignment vertical="center"/>
    </xf>
    <xf numFmtId="0" fontId="55"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59" fillId="30" borderId="0" applyNumberFormat="0" applyBorder="0" applyAlignment="0" applyProtection="0">
      <alignment vertical="center"/>
    </xf>
    <xf numFmtId="0" fontId="0" fillId="0" borderId="0">
      <alignment vertical="center"/>
    </xf>
    <xf numFmtId="0" fontId="0" fillId="0" borderId="0"/>
    <xf numFmtId="0" fontId="59" fillId="30" borderId="0" applyNumberFormat="0" applyBorder="0" applyAlignment="0" applyProtection="0">
      <alignment vertical="center"/>
    </xf>
    <xf numFmtId="0" fontId="0" fillId="0" borderId="0"/>
    <xf numFmtId="0" fontId="0" fillId="0" borderId="0"/>
    <xf numFmtId="0" fontId="0" fillId="0" borderId="0">
      <alignment vertical="center"/>
    </xf>
    <xf numFmtId="0" fontId="49" fillId="18" borderId="0" applyNumberFormat="0" applyBorder="0" applyAlignment="0" applyProtection="0">
      <alignment vertical="center"/>
    </xf>
    <xf numFmtId="0" fontId="57" fillId="0" borderId="0" applyNumberFormat="0" applyFill="0" applyBorder="0" applyAlignment="0" applyProtection="0">
      <alignment vertical="center"/>
    </xf>
    <xf numFmtId="0" fontId="0" fillId="0" borderId="0">
      <alignment vertical="center"/>
    </xf>
    <xf numFmtId="0" fontId="49" fillId="18" borderId="0" applyNumberFormat="0" applyBorder="0" applyAlignment="0" applyProtection="0">
      <alignment vertical="center"/>
    </xf>
    <xf numFmtId="0" fontId="0" fillId="0" borderId="0"/>
    <xf numFmtId="0" fontId="25" fillId="16" borderId="0" applyNumberFormat="0" applyBorder="0" applyAlignment="0" applyProtection="0">
      <alignment vertical="center"/>
    </xf>
    <xf numFmtId="0" fontId="49" fillId="18" borderId="0" applyNumberFormat="0" applyBorder="0" applyAlignment="0" applyProtection="0">
      <alignment vertical="center"/>
    </xf>
    <xf numFmtId="0" fontId="0" fillId="0" borderId="0">
      <alignment vertical="center"/>
    </xf>
    <xf numFmtId="0" fontId="49" fillId="18" borderId="0" applyNumberFormat="0" applyBorder="0" applyAlignment="0" applyProtection="0">
      <alignment vertical="center"/>
    </xf>
    <xf numFmtId="0" fontId="0" fillId="0" borderId="0"/>
    <xf numFmtId="0" fontId="0" fillId="0" borderId="0">
      <alignment vertical="center"/>
    </xf>
    <xf numFmtId="0" fontId="25" fillId="1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60" fillId="0" borderId="9" applyNumberFormat="0" applyFill="0" applyAlignment="0" applyProtection="0">
      <alignment vertical="center"/>
    </xf>
    <xf numFmtId="0" fontId="0" fillId="0" borderId="0">
      <alignment vertical="center"/>
    </xf>
    <xf numFmtId="0" fontId="0" fillId="0" borderId="0"/>
    <xf numFmtId="0" fontId="25" fillId="11" borderId="0" applyNumberFormat="0" applyBorder="0" applyAlignment="0" applyProtection="0">
      <alignment vertical="center"/>
    </xf>
    <xf numFmtId="0" fontId="46" fillId="20" borderId="0" applyNumberFormat="0" applyBorder="0" applyAlignment="0" applyProtection="0">
      <alignment vertical="center"/>
    </xf>
    <xf numFmtId="0" fontId="0" fillId="0" borderId="0">
      <alignment vertical="center"/>
    </xf>
    <xf numFmtId="0" fontId="49" fillId="18" borderId="0" applyNumberFormat="0" applyBorder="0" applyAlignment="0" applyProtection="0">
      <alignment vertical="center"/>
    </xf>
    <xf numFmtId="0" fontId="0" fillId="0" borderId="0">
      <alignment vertical="center"/>
    </xf>
    <xf numFmtId="0" fontId="49" fillId="18"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25" fillId="15" borderId="0" applyNumberFormat="0" applyBorder="0" applyAlignment="0" applyProtection="0">
      <alignment vertical="center"/>
    </xf>
    <xf numFmtId="0" fontId="0" fillId="0" borderId="0"/>
    <xf numFmtId="0" fontId="0" fillId="0" borderId="0"/>
    <xf numFmtId="0" fontId="60" fillId="0" borderId="9" applyNumberFormat="0" applyFill="0" applyAlignment="0" applyProtection="0">
      <alignment vertical="center"/>
    </xf>
    <xf numFmtId="177" fontId="2" fillId="0" borderId="1">
      <alignment vertical="center"/>
      <protection locked="0"/>
    </xf>
    <xf numFmtId="0" fontId="0" fillId="0" borderId="0">
      <alignment vertical="center"/>
    </xf>
    <xf numFmtId="0" fontId="0" fillId="0" borderId="0"/>
    <xf numFmtId="0" fontId="70" fillId="14" borderId="6" applyNumberFormat="0" applyAlignment="0" applyProtection="0">
      <alignment vertical="center"/>
    </xf>
    <xf numFmtId="0" fontId="0" fillId="0" borderId="0">
      <alignment vertical="center"/>
    </xf>
    <xf numFmtId="0" fontId="49" fillId="18"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5" fillId="0" borderId="0">
      <alignment vertical="center"/>
    </xf>
    <xf numFmtId="0" fontId="0" fillId="0" borderId="0"/>
    <xf numFmtId="0" fontId="60" fillId="0" borderId="9" applyNumberFormat="0" applyFill="0" applyAlignment="0" applyProtection="0">
      <alignment vertical="center"/>
    </xf>
    <xf numFmtId="0" fontId="0" fillId="0" borderId="0"/>
    <xf numFmtId="9" fontId="6" fillId="0" borderId="0" applyFont="0" applyFill="0" applyBorder="0" applyAlignment="0" applyProtection="0">
      <alignment vertical="center"/>
    </xf>
    <xf numFmtId="0" fontId="0" fillId="0" borderId="0"/>
    <xf numFmtId="0" fontId="0" fillId="0" borderId="0"/>
    <xf numFmtId="0" fontId="6" fillId="0" borderId="0">
      <alignment vertical="center"/>
    </xf>
    <xf numFmtId="0" fontId="0" fillId="0" borderId="0">
      <alignment vertical="center"/>
    </xf>
    <xf numFmtId="0" fontId="6"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184" fontId="0" fillId="0" borderId="0" applyFont="0" applyFill="0" applyBorder="0" applyAlignment="0" applyProtection="0"/>
    <xf numFmtId="0" fontId="0" fillId="0" borderId="0"/>
    <xf numFmtId="0" fontId="0" fillId="0" borderId="0">
      <alignment vertical="center"/>
    </xf>
    <xf numFmtId="0" fontId="48" fillId="14" borderId="6" applyNumberFormat="0" applyAlignment="0" applyProtection="0">
      <alignment vertical="center"/>
    </xf>
    <xf numFmtId="0" fontId="0" fillId="0" borderId="0">
      <alignment vertical="center"/>
    </xf>
    <xf numFmtId="0" fontId="0" fillId="0" borderId="0"/>
    <xf numFmtId="0" fontId="0" fillId="0" borderId="0"/>
    <xf numFmtId="184" fontId="0" fillId="0" borderId="0" applyFont="0" applyFill="0" applyBorder="0" applyAlignment="0" applyProtection="0"/>
    <xf numFmtId="0" fontId="0" fillId="0" borderId="0">
      <alignment vertical="center"/>
    </xf>
    <xf numFmtId="0" fontId="0" fillId="0" borderId="0"/>
    <xf numFmtId="0" fontId="25" fillId="9" borderId="0" applyNumberFormat="0" applyBorder="0" applyAlignment="0" applyProtection="0">
      <alignment vertical="center"/>
    </xf>
    <xf numFmtId="184" fontId="0" fillId="0" borderId="0" applyFont="0" applyFill="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xf numFmtId="0" fontId="0" fillId="0" borderId="0"/>
    <xf numFmtId="9" fontId="0" fillId="0" borderId="0" applyFont="0" applyFill="0" applyBorder="0" applyAlignment="0" applyProtection="0">
      <alignment vertical="center"/>
    </xf>
    <xf numFmtId="0" fontId="69" fillId="0" borderId="0"/>
    <xf numFmtId="0" fontId="25" fillId="16" borderId="0" applyNumberFormat="0" applyBorder="0" applyAlignment="0" applyProtection="0">
      <alignment vertical="center"/>
    </xf>
    <xf numFmtId="0" fontId="0" fillId="0" borderId="0">
      <alignment vertical="center"/>
    </xf>
    <xf numFmtId="0" fontId="0" fillId="0" borderId="0"/>
    <xf numFmtId="0" fontId="0" fillId="0" borderId="0"/>
    <xf numFmtId="0" fontId="68" fillId="0" borderId="0" applyNumberFormat="0" applyFill="0" applyBorder="0" applyAlignment="0" applyProtection="0">
      <alignment vertical="center"/>
    </xf>
    <xf numFmtId="0" fontId="0" fillId="0" borderId="0"/>
    <xf numFmtId="0" fontId="0" fillId="0" borderId="0"/>
    <xf numFmtId="0" fontId="25" fillId="21" borderId="0" applyNumberFormat="0" applyBorder="0" applyAlignment="0" applyProtection="0">
      <alignment vertical="center"/>
    </xf>
    <xf numFmtId="0" fontId="0" fillId="0" borderId="0">
      <alignment vertical="center"/>
    </xf>
    <xf numFmtId="0" fontId="0" fillId="0" borderId="0"/>
    <xf numFmtId="0" fontId="25" fillId="11" borderId="0" applyNumberFormat="0" applyBorder="0" applyAlignment="0" applyProtection="0">
      <alignment vertical="center"/>
    </xf>
    <xf numFmtId="0" fontId="0" fillId="0" borderId="0"/>
    <xf numFmtId="0" fontId="53" fillId="16" borderId="5" applyNumberFormat="0" applyAlignment="0" applyProtection="0">
      <alignment vertical="center"/>
    </xf>
    <xf numFmtId="0" fontId="0" fillId="0" borderId="0">
      <alignment vertical="center"/>
    </xf>
    <xf numFmtId="0" fontId="0" fillId="0" borderId="0">
      <alignment vertical="center"/>
    </xf>
    <xf numFmtId="0" fontId="55" fillId="0" borderId="0" applyNumberFormat="0" applyFill="0" applyBorder="0" applyAlignment="0" applyProtection="0">
      <alignment vertical="center"/>
    </xf>
    <xf numFmtId="0" fontId="0" fillId="0" borderId="0">
      <alignment vertical="center"/>
    </xf>
    <xf numFmtId="0" fontId="0" fillId="0" borderId="0">
      <alignment vertical="center"/>
    </xf>
    <xf numFmtId="0" fontId="49" fillId="18" borderId="0" applyNumberFormat="0" applyBorder="0" applyAlignment="0" applyProtection="0">
      <alignment vertical="center"/>
    </xf>
    <xf numFmtId="0" fontId="0" fillId="0" borderId="0">
      <alignment vertical="center"/>
    </xf>
    <xf numFmtId="0" fontId="25" fillId="21" borderId="0" applyNumberFormat="0" applyBorder="0" applyAlignment="0" applyProtection="0">
      <alignment vertical="center"/>
    </xf>
    <xf numFmtId="0" fontId="0" fillId="0" borderId="0">
      <alignment vertical="center"/>
    </xf>
    <xf numFmtId="0" fontId="0" fillId="0" borderId="0">
      <alignment vertical="center"/>
    </xf>
    <xf numFmtId="0" fontId="49" fillId="18" borderId="0" applyNumberFormat="0" applyBorder="0" applyAlignment="0" applyProtection="0">
      <alignment vertical="center"/>
    </xf>
    <xf numFmtId="0" fontId="54" fillId="1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46" fillId="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73" fillId="0" borderId="0" applyNumberFormat="0" applyFill="0" applyBorder="0" applyAlignment="0" applyProtection="0">
      <alignment vertical="top"/>
      <protection locked="0"/>
    </xf>
    <xf numFmtId="0" fontId="0" fillId="0" borderId="0">
      <alignment vertical="center"/>
    </xf>
    <xf numFmtId="0" fontId="49"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3" fillId="0" borderId="0" applyNumberFormat="0" applyFill="0" applyBorder="0" applyAlignment="0" applyProtection="0">
      <alignment vertical="top"/>
      <protection locked="0"/>
    </xf>
    <xf numFmtId="0" fontId="0" fillId="0" borderId="0">
      <alignment vertical="center"/>
    </xf>
    <xf numFmtId="0" fontId="0" fillId="0" borderId="0"/>
    <xf numFmtId="0" fontId="72" fillId="0" borderId="15" applyNumberFormat="0" applyFill="0" applyAlignment="0" applyProtection="0">
      <alignment vertical="center"/>
    </xf>
    <xf numFmtId="0" fontId="0" fillId="0" borderId="0"/>
    <xf numFmtId="0" fontId="0" fillId="0" borderId="0">
      <alignment vertical="center"/>
    </xf>
    <xf numFmtId="0" fontId="0" fillId="0" borderId="0"/>
    <xf numFmtId="0" fontId="25" fillId="9" borderId="0" applyNumberFormat="0" applyBorder="0" applyAlignment="0" applyProtection="0">
      <alignment vertical="center"/>
    </xf>
    <xf numFmtId="0" fontId="70" fillId="14" borderId="6" applyNumberFormat="0" applyAlignment="0" applyProtection="0">
      <alignment vertical="center"/>
    </xf>
    <xf numFmtId="0" fontId="0" fillId="0" borderId="0">
      <alignment vertical="center"/>
    </xf>
    <xf numFmtId="0" fontId="25" fillId="9" borderId="0" applyNumberFormat="0" applyBorder="0" applyAlignment="0" applyProtection="0">
      <alignment vertical="center"/>
    </xf>
    <xf numFmtId="0" fontId="0" fillId="0" borderId="0"/>
    <xf numFmtId="0" fontId="0" fillId="0" borderId="0"/>
    <xf numFmtId="0" fontId="25" fillId="12" borderId="0" applyNumberFormat="0" applyBorder="0" applyAlignment="0" applyProtection="0">
      <alignment vertical="center"/>
    </xf>
    <xf numFmtId="0" fontId="0" fillId="0" borderId="0">
      <alignment vertical="center"/>
    </xf>
    <xf numFmtId="0" fontId="0" fillId="0" borderId="0"/>
    <xf numFmtId="0" fontId="25" fillId="5"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46" fillId="25" borderId="0" applyNumberFormat="0" applyBorder="0" applyAlignment="0" applyProtection="0">
      <alignment vertical="center"/>
    </xf>
    <xf numFmtId="0" fontId="0" fillId="0" borderId="0">
      <alignment vertical="center"/>
    </xf>
    <xf numFmtId="0" fontId="46" fillId="25" borderId="0" applyNumberFormat="0" applyBorder="0" applyAlignment="0" applyProtection="0">
      <alignment vertical="center"/>
    </xf>
    <xf numFmtId="0" fontId="0" fillId="0" borderId="0"/>
    <xf numFmtId="0" fontId="25" fillId="9" borderId="0" applyNumberFormat="0" applyBorder="0" applyAlignment="0" applyProtection="0">
      <alignment vertical="center"/>
    </xf>
    <xf numFmtId="0" fontId="46" fillId="25" borderId="0" applyNumberFormat="0" applyBorder="0" applyAlignment="0" applyProtection="0">
      <alignment vertical="center"/>
    </xf>
    <xf numFmtId="0" fontId="0" fillId="0" borderId="0"/>
    <xf numFmtId="184"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9" fillId="1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59" fillId="13" borderId="0" applyNumberFormat="0" applyBorder="0" applyAlignment="0" applyProtection="0">
      <alignment vertical="center"/>
    </xf>
    <xf numFmtId="0" fontId="0" fillId="0" borderId="0"/>
    <xf numFmtId="0" fontId="0" fillId="0" borderId="0"/>
    <xf numFmtId="0" fontId="0" fillId="0" borderId="0"/>
    <xf numFmtId="0" fontId="59" fillId="17" borderId="0" applyNumberFormat="0" applyBorder="0" applyAlignment="0" applyProtection="0">
      <alignment vertical="center"/>
    </xf>
    <xf numFmtId="0" fontId="46" fillId="8" borderId="0" applyNumberFormat="0" applyBorder="0" applyAlignment="0" applyProtection="0">
      <alignment vertical="center"/>
    </xf>
    <xf numFmtId="0" fontId="0" fillId="0" borderId="0">
      <alignment vertical="center"/>
    </xf>
    <xf numFmtId="0" fontId="46" fillId="8" borderId="0" applyNumberFormat="0" applyBorder="0" applyAlignment="0" applyProtection="0">
      <alignment vertical="center"/>
    </xf>
    <xf numFmtId="0" fontId="0" fillId="0" borderId="0"/>
    <xf numFmtId="0" fontId="0" fillId="0" borderId="0"/>
    <xf numFmtId="0" fontId="46" fillId="17" borderId="0" applyNumberFormat="0" applyBorder="0" applyAlignment="0" applyProtection="0">
      <alignment vertical="center"/>
    </xf>
    <xf numFmtId="0" fontId="0" fillId="0" borderId="0"/>
    <xf numFmtId="9" fontId="25" fillId="0" borderId="0" applyFont="0" applyFill="0" applyBorder="0" applyAlignment="0" applyProtection="0">
      <alignment vertical="center"/>
    </xf>
    <xf numFmtId="0" fontId="0" fillId="0" borderId="0">
      <alignment vertical="center"/>
    </xf>
    <xf numFmtId="0" fontId="0" fillId="0" borderId="0"/>
    <xf numFmtId="0" fontId="25" fillId="26" borderId="0" applyNumberFormat="0" applyBorder="0" applyAlignment="0" applyProtection="0">
      <alignment vertical="center"/>
    </xf>
    <xf numFmtId="0" fontId="46" fillId="8" borderId="0" applyNumberFormat="0" applyBorder="0" applyAlignment="0" applyProtection="0">
      <alignment vertical="center"/>
    </xf>
    <xf numFmtId="0" fontId="54" fillId="1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184" fontId="0" fillId="0" borderId="0" applyFont="0" applyFill="0" applyBorder="0" applyAlignment="0" applyProtection="0"/>
    <xf numFmtId="0" fontId="65" fillId="0" borderId="13" applyNumberFormat="0" applyFill="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25" fillId="9" borderId="0" applyNumberFormat="0" applyBorder="0" applyAlignment="0" applyProtection="0">
      <alignment vertical="center"/>
    </xf>
    <xf numFmtId="184" fontId="0" fillId="0" borderId="0" applyFont="0" applyFill="0" applyBorder="0" applyAlignment="0" applyProtection="0"/>
    <xf numFmtId="0" fontId="0" fillId="0" borderId="0"/>
    <xf numFmtId="0" fontId="0" fillId="0" borderId="0">
      <alignment vertical="center"/>
    </xf>
    <xf numFmtId="0" fontId="0" fillId="0" borderId="0"/>
    <xf numFmtId="0" fontId="25" fillId="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70" fillId="14" borderId="6" applyNumberFormat="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46" fillId="13" borderId="0" applyNumberFormat="0" applyBorder="0" applyAlignment="0" applyProtection="0">
      <alignment vertical="center"/>
    </xf>
    <xf numFmtId="0" fontId="0" fillId="0" borderId="0">
      <alignment vertical="center"/>
    </xf>
    <xf numFmtId="0" fontId="46" fillId="13" borderId="0" applyNumberFormat="0" applyBorder="0" applyAlignment="0" applyProtection="0">
      <alignment vertical="center"/>
    </xf>
    <xf numFmtId="0" fontId="0" fillId="0" borderId="0"/>
    <xf numFmtId="0" fontId="0" fillId="0" borderId="0"/>
    <xf numFmtId="0" fontId="25" fillId="18" borderId="0" applyNumberFormat="0" applyBorder="0" applyAlignment="0" applyProtection="0">
      <alignment vertical="center"/>
    </xf>
    <xf numFmtId="0" fontId="0" fillId="0" borderId="0"/>
    <xf numFmtId="0" fontId="0" fillId="0" borderId="0"/>
    <xf numFmtId="0" fontId="46" fillId="20" borderId="0" applyNumberFormat="0" applyBorder="0" applyAlignment="0" applyProtection="0">
      <alignment vertical="center"/>
    </xf>
    <xf numFmtId="0" fontId="0" fillId="0" borderId="0">
      <alignment vertical="center"/>
    </xf>
    <xf numFmtId="0" fontId="0" fillId="0" borderId="0"/>
    <xf numFmtId="0" fontId="0" fillId="0" borderId="0"/>
    <xf numFmtId="0" fontId="46" fillId="8" borderId="0" applyNumberFormat="0" applyBorder="0" applyAlignment="0" applyProtection="0">
      <alignment vertical="center"/>
    </xf>
    <xf numFmtId="0" fontId="75" fillId="0" borderId="15" applyNumberFormat="0" applyFill="0" applyAlignment="0" applyProtection="0">
      <alignment vertical="center"/>
    </xf>
    <xf numFmtId="0" fontId="0" fillId="0" borderId="0">
      <alignment vertical="center"/>
    </xf>
    <xf numFmtId="0" fontId="0" fillId="0" borderId="0"/>
    <xf numFmtId="0" fontId="58" fillId="0" borderId="8" applyNumberFormat="0" applyFill="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46" fillId="25"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59" fillId="30" borderId="0" applyNumberFormat="0" applyBorder="0" applyAlignment="0" applyProtection="0">
      <alignment vertical="center"/>
    </xf>
    <xf numFmtId="0" fontId="0" fillId="0" borderId="0">
      <alignment vertical="center"/>
    </xf>
    <xf numFmtId="0" fontId="0" fillId="0" borderId="0"/>
    <xf numFmtId="0" fontId="59" fillId="3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59" fillId="13" borderId="0" applyNumberFormat="0" applyBorder="0" applyAlignment="0" applyProtection="0">
      <alignment vertical="center"/>
    </xf>
    <xf numFmtId="0" fontId="0" fillId="0" borderId="0">
      <alignment vertical="center"/>
    </xf>
    <xf numFmtId="0" fontId="50" fillId="0" borderId="11" applyNumberFormat="0" applyFill="0" applyAlignment="0" applyProtection="0">
      <alignment vertical="center"/>
    </xf>
    <xf numFmtId="0" fontId="54" fillId="19" borderId="0" applyNumberFormat="0" applyBorder="0" applyAlignment="0" applyProtection="0">
      <alignment vertical="center"/>
    </xf>
    <xf numFmtId="0" fontId="0" fillId="0" borderId="0"/>
    <xf numFmtId="0" fontId="73" fillId="0" borderId="0" applyNumberFormat="0" applyFill="0" applyBorder="0" applyAlignment="0" applyProtection="0">
      <alignment vertical="top"/>
      <protection locked="0"/>
    </xf>
    <xf numFmtId="0" fontId="0" fillId="0" borderId="0">
      <alignment vertical="center"/>
    </xf>
    <xf numFmtId="0" fontId="54" fillId="19" borderId="0" applyNumberFormat="0" applyBorder="0" applyAlignment="0" applyProtection="0">
      <alignment vertical="center"/>
    </xf>
    <xf numFmtId="0" fontId="0" fillId="0" borderId="0"/>
    <xf numFmtId="0" fontId="25" fillId="21" borderId="0" applyNumberFormat="0" applyBorder="0" applyAlignment="0" applyProtection="0">
      <alignment vertical="center"/>
    </xf>
    <xf numFmtId="0" fontId="59" fillId="27" borderId="0" applyNumberFormat="0" applyBorder="0" applyAlignment="0" applyProtection="0">
      <alignment vertical="center"/>
    </xf>
    <xf numFmtId="0" fontId="53" fillId="5" borderId="5"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54" fillId="19" borderId="0" applyNumberFormat="0" applyBorder="0" applyAlignment="0" applyProtection="0">
      <alignment vertical="center"/>
    </xf>
    <xf numFmtId="0" fontId="0" fillId="0" borderId="0">
      <alignment vertical="center"/>
    </xf>
    <xf numFmtId="0" fontId="0" fillId="0" borderId="0"/>
    <xf numFmtId="0" fontId="59" fillId="13" borderId="0" applyNumberFormat="0" applyBorder="0" applyAlignment="0" applyProtection="0">
      <alignment vertical="center"/>
    </xf>
    <xf numFmtId="0" fontId="0" fillId="0" borderId="0"/>
    <xf numFmtId="0" fontId="59" fillId="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25" fillId="21" borderId="0" applyNumberFormat="0" applyBorder="0" applyAlignment="0" applyProtection="0">
      <alignment vertical="center"/>
    </xf>
    <xf numFmtId="0" fontId="0" fillId="0" borderId="0"/>
    <xf numFmtId="0" fontId="0" fillId="0" borderId="0"/>
    <xf numFmtId="0" fontId="0" fillId="0" borderId="0">
      <alignment vertical="center"/>
    </xf>
    <xf numFmtId="184"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25" fillId="15"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63" fillId="5" borderId="12" applyNumberFormat="0" applyAlignment="0" applyProtection="0">
      <alignment vertical="center"/>
    </xf>
    <xf numFmtId="0" fontId="0" fillId="0" borderId="0"/>
    <xf numFmtId="0" fontId="0" fillId="0" borderId="0">
      <alignment vertical="center"/>
    </xf>
    <xf numFmtId="184" fontId="0" fillId="0" borderId="0" applyFont="0" applyFill="0" applyBorder="0" applyAlignment="0" applyProtection="0"/>
    <xf numFmtId="0" fontId="0" fillId="0" borderId="0"/>
    <xf numFmtId="0" fontId="0" fillId="0" borderId="0"/>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76" fillId="0" borderId="0">
      <alignment vertical="center"/>
    </xf>
    <xf numFmtId="0" fontId="0" fillId="0" borderId="0"/>
    <xf numFmtId="0" fontId="46" fillId="25" borderId="0" applyNumberFormat="0" applyBorder="0" applyAlignment="0" applyProtection="0">
      <alignment vertical="center"/>
    </xf>
    <xf numFmtId="0" fontId="0" fillId="0" borderId="0">
      <alignment vertical="center"/>
    </xf>
    <xf numFmtId="0" fontId="46" fillId="25" borderId="0" applyNumberFormat="0" applyBorder="0" applyAlignment="0" applyProtection="0">
      <alignment vertical="center"/>
    </xf>
    <xf numFmtId="0" fontId="0" fillId="0" borderId="0"/>
    <xf numFmtId="0" fontId="0" fillId="0" borderId="0"/>
    <xf numFmtId="0" fontId="25" fillId="1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25" fillId="15" borderId="0" applyNumberFormat="0" applyBorder="0" applyAlignment="0" applyProtection="0">
      <alignment vertical="center"/>
    </xf>
    <xf numFmtId="0" fontId="0" fillId="0" borderId="0"/>
    <xf numFmtId="0" fontId="0" fillId="0" borderId="0"/>
    <xf numFmtId="0" fontId="46" fillId="25" borderId="0" applyNumberFormat="0" applyBorder="0" applyAlignment="0" applyProtection="0">
      <alignment vertical="center"/>
    </xf>
    <xf numFmtId="0" fontId="0" fillId="0" borderId="0"/>
    <xf numFmtId="0" fontId="0" fillId="0" borderId="0"/>
    <xf numFmtId="184" fontId="0" fillId="0" borderId="0" applyFont="0" applyFill="0" applyBorder="0" applyAlignment="0" applyProtection="0">
      <alignment vertical="center"/>
    </xf>
    <xf numFmtId="0" fontId="0" fillId="0" borderId="0">
      <alignment vertical="center"/>
    </xf>
    <xf numFmtId="0" fontId="49" fillId="18" borderId="0" applyNumberFormat="0" applyBorder="0" applyAlignment="0" applyProtection="0">
      <alignment vertical="center"/>
    </xf>
    <xf numFmtId="0" fontId="0" fillId="0" borderId="0">
      <alignment vertical="center"/>
    </xf>
    <xf numFmtId="0" fontId="49" fillId="18" borderId="0" applyNumberFormat="0" applyBorder="0" applyAlignment="0" applyProtection="0">
      <alignment vertical="center"/>
    </xf>
    <xf numFmtId="0" fontId="0" fillId="0" borderId="0"/>
    <xf numFmtId="0" fontId="49" fillId="18" borderId="0" applyNumberFormat="0" applyBorder="0" applyAlignment="0" applyProtection="0">
      <alignment vertical="center"/>
    </xf>
    <xf numFmtId="0" fontId="0" fillId="0" borderId="0">
      <alignment vertical="center"/>
    </xf>
    <xf numFmtId="0" fontId="49" fillId="18" borderId="0" applyNumberFormat="0" applyBorder="0" applyAlignment="0" applyProtection="0">
      <alignment vertical="center"/>
    </xf>
    <xf numFmtId="0" fontId="0" fillId="0" borderId="0"/>
    <xf numFmtId="0" fontId="0" fillId="0" borderId="0">
      <alignment vertical="center"/>
    </xf>
    <xf numFmtId="0" fontId="25" fillId="1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184"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184" fontId="0" fillId="0" borderId="0" applyFont="0" applyFill="0" applyBorder="0" applyAlignment="0" applyProtection="0">
      <alignment vertical="center"/>
    </xf>
    <xf numFmtId="0" fontId="0" fillId="0" borderId="0"/>
    <xf numFmtId="0" fontId="49" fillId="18" borderId="0" applyNumberFormat="0" applyBorder="0" applyAlignment="0" applyProtection="0">
      <alignment vertical="center"/>
    </xf>
    <xf numFmtId="0" fontId="0" fillId="0" borderId="0"/>
    <xf numFmtId="184" fontId="0" fillId="0" borderId="0" applyFont="0" applyFill="0" applyBorder="0" applyAlignment="0" applyProtection="0">
      <alignment vertical="center"/>
    </xf>
    <xf numFmtId="0" fontId="0" fillId="0" borderId="0">
      <alignment vertical="center"/>
    </xf>
    <xf numFmtId="0" fontId="0" fillId="0" borderId="0">
      <alignment vertical="center"/>
    </xf>
    <xf numFmtId="0" fontId="46" fillId="23" borderId="0" applyNumberFormat="0" applyBorder="0" applyAlignment="0" applyProtection="0">
      <alignment vertical="center"/>
    </xf>
    <xf numFmtId="0" fontId="25" fillId="11" borderId="0" applyNumberFormat="0" applyBorder="0" applyAlignment="0" applyProtection="0">
      <alignment vertical="center"/>
    </xf>
    <xf numFmtId="0" fontId="0" fillId="0" borderId="0"/>
    <xf numFmtId="0" fontId="46" fillId="23" borderId="0" applyNumberFormat="0" applyBorder="0" applyAlignment="0" applyProtection="0">
      <alignment vertical="center"/>
    </xf>
    <xf numFmtId="0" fontId="25" fillId="11"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46" fillId="23" borderId="0" applyNumberFormat="0" applyBorder="0" applyAlignment="0" applyProtection="0">
      <alignment vertical="center"/>
    </xf>
    <xf numFmtId="0" fontId="25" fillId="11" borderId="0" applyNumberFormat="0" applyBorder="0" applyAlignment="0" applyProtection="0">
      <alignment vertical="center"/>
    </xf>
    <xf numFmtId="0" fontId="25" fillId="16" borderId="0" applyNumberFormat="0" applyBorder="0" applyAlignment="0" applyProtection="0">
      <alignment vertical="center"/>
    </xf>
    <xf numFmtId="0" fontId="49" fillId="18" borderId="0" applyNumberFormat="0" applyBorder="0" applyAlignment="0" applyProtection="0">
      <alignment vertical="center"/>
    </xf>
    <xf numFmtId="0" fontId="0" fillId="0" borderId="0"/>
    <xf numFmtId="0" fontId="25" fillId="11" borderId="0" applyNumberFormat="0" applyBorder="0" applyAlignment="0" applyProtection="0">
      <alignment vertical="center"/>
    </xf>
    <xf numFmtId="0" fontId="0" fillId="0" borderId="0">
      <alignment vertical="center"/>
    </xf>
    <xf numFmtId="0" fontId="0" fillId="0" borderId="0"/>
    <xf numFmtId="0" fontId="59" fillId="23" borderId="0" applyNumberFormat="0" applyBorder="0" applyAlignment="0" applyProtection="0">
      <alignment vertical="center"/>
    </xf>
    <xf numFmtId="0" fontId="25" fillId="18" borderId="0" applyNumberFormat="0" applyBorder="0" applyAlignment="0" applyProtection="0">
      <alignment vertical="center"/>
    </xf>
    <xf numFmtId="0" fontId="0" fillId="0" borderId="0">
      <alignment vertical="center"/>
    </xf>
    <xf numFmtId="0" fontId="0" fillId="0" borderId="0"/>
    <xf numFmtId="0" fontId="59" fillId="23" borderId="0" applyNumberFormat="0" applyBorder="0" applyAlignment="0" applyProtection="0">
      <alignment vertical="center"/>
    </xf>
    <xf numFmtId="0" fontId="25"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25" fillId="21" borderId="0" applyNumberFormat="0" applyBorder="0" applyAlignment="0" applyProtection="0">
      <alignment vertical="center"/>
    </xf>
    <xf numFmtId="0" fontId="0" fillId="0" borderId="0"/>
    <xf numFmtId="0" fontId="0" fillId="0" borderId="0">
      <alignment vertical="center"/>
    </xf>
    <xf numFmtId="0" fontId="5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0" fillId="0" borderId="0"/>
    <xf numFmtId="0" fontId="25" fillId="15"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5" fillId="9" borderId="0" applyNumberFormat="0" applyBorder="0" applyAlignment="0" applyProtection="0">
      <alignment vertical="center"/>
    </xf>
    <xf numFmtId="0" fontId="0" fillId="0" borderId="0"/>
    <xf numFmtId="0" fontId="0" fillId="0" borderId="0">
      <alignment vertical="center"/>
    </xf>
    <xf numFmtId="0" fontId="5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0" fillId="0" borderId="0"/>
    <xf numFmtId="0" fontId="25" fillId="15"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0" fillId="0" borderId="0">
      <alignment vertical="center"/>
    </xf>
    <xf numFmtId="0" fontId="62" fillId="0" borderId="0" applyNumberFormat="0" applyFill="0" applyBorder="0" applyAlignment="0" applyProtection="0">
      <alignment vertical="center"/>
    </xf>
    <xf numFmtId="0" fontId="78" fillId="0" borderId="0"/>
    <xf numFmtId="0" fontId="0" fillId="0" borderId="0">
      <alignment vertical="center"/>
    </xf>
    <xf numFmtId="0" fontId="62" fillId="0" borderId="0" applyNumberFormat="0" applyFill="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alignment vertical="center"/>
    </xf>
    <xf numFmtId="0" fontId="25" fillId="5" borderId="0" applyNumberFormat="0" applyBorder="0" applyAlignment="0" applyProtection="0">
      <alignment vertical="center"/>
    </xf>
    <xf numFmtId="0" fontId="0" fillId="0" borderId="0"/>
    <xf numFmtId="184" fontId="0" fillId="0" borderId="0" applyFont="0" applyFill="0" applyBorder="0" applyAlignment="0" applyProtection="0"/>
    <xf numFmtId="0" fontId="0" fillId="0" borderId="0">
      <alignment vertical="center"/>
    </xf>
    <xf numFmtId="0" fontId="0" fillId="0" borderId="0"/>
    <xf numFmtId="0" fontId="0" fillId="0" borderId="0"/>
    <xf numFmtId="0" fontId="0" fillId="0" borderId="0"/>
    <xf numFmtId="184" fontId="0" fillId="0" borderId="0" applyFont="0" applyFill="0" applyBorder="0" applyAlignment="0" applyProtection="0">
      <alignment vertical="center"/>
    </xf>
    <xf numFmtId="0" fontId="0" fillId="0" borderId="0">
      <alignment vertical="center"/>
    </xf>
    <xf numFmtId="0" fontId="62" fillId="0" borderId="0" applyNumberFormat="0" applyFill="0" applyBorder="0" applyAlignment="0" applyProtection="0">
      <alignment vertical="center"/>
    </xf>
    <xf numFmtId="0" fontId="0" fillId="0" borderId="0"/>
    <xf numFmtId="0" fontId="0" fillId="0" borderId="0">
      <alignment vertical="center"/>
    </xf>
    <xf numFmtId="0" fontId="71" fillId="0" borderId="0" applyNumberFormat="0" applyFill="0" applyBorder="0" applyAlignment="0" applyProtection="0">
      <alignment vertical="center"/>
    </xf>
    <xf numFmtId="0" fontId="0" fillId="0" borderId="0"/>
    <xf numFmtId="0" fontId="0" fillId="0" borderId="0">
      <alignment vertical="center"/>
    </xf>
    <xf numFmtId="184" fontId="0" fillId="0" borderId="0" applyFont="0" applyFill="0" applyBorder="0" applyAlignment="0" applyProtection="0"/>
    <xf numFmtId="0" fontId="65" fillId="0" borderId="13"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68" fillId="0" borderId="0" applyNumberFormat="0" applyFill="0" applyBorder="0" applyAlignment="0" applyProtection="0">
      <alignment vertical="center"/>
    </xf>
    <xf numFmtId="0" fontId="0" fillId="0" borderId="0"/>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0" fillId="0" borderId="0"/>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0" fillId="0" borderId="0"/>
    <xf numFmtId="0" fontId="0" fillId="0" borderId="0">
      <alignment vertical="center"/>
    </xf>
    <xf numFmtId="0" fontId="62" fillId="0" borderId="16" applyNumberFormat="0" applyFill="0" applyAlignment="0" applyProtection="0">
      <alignment vertical="center"/>
    </xf>
    <xf numFmtId="0" fontId="64" fillId="0" borderId="0" applyNumberFormat="0" applyFill="0" applyBorder="0" applyAlignment="0" applyProtection="0">
      <alignment vertical="center"/>
    </xf>
    <xf numFmtId="0" fontId="54" fillId="1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49" fillId="18" borderId="0" applyNumberFormat="0" applyBorder="0" applyAlignment="0" applyProtection="0">
      <alignment vertical="center"/>
    </xf>
    <xf numFmtId="0" fontId="0" fillId="0" borderId="0"/>
    <xf numFmtId="0" fontId="49" fillId="18" borderId="0" applyNumberFormat="0" applyBorder="0" applyAlignment="0" applyProtection="0">
      <alignment vertical="center"/>
    </xf>
    <xf numFmtId="0" fontId="0" fillId="0" borderId="0"/>
    <xf numFmtId="0" fontId="54"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49" fillId="1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47" fillId="9" borderId="5"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184" fontId="0" fillId="0" borderId="0" applyFont="0" applyFill="0" applyBorder="0" applyAlignment="0" applyProtection="0">
      <alignment vertical="center"/>
    </xf>
    <xf numFmtId="0" fontId="0" fillId="0" borderId="0">
      <alignment vertical="center"/>
    </xf>
    <xf numFmtId="0" fontId="0" fillId="0" borderId="0"/>
    <xf numFmtId="0" fontId="25" fillId="0" borderId="0">
      <alignment vertical="center"/>
    </xf>
    <xf numFmtId="0" fontId="0" fillId="0" borderId="0">
      <alignment vertical="center"/>
    </xf>
    <xf numFmtId="0" fontId="25" fillId="1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43" fontId="0" fillId="0" borderId="0" applyFont="0" applyFill="0" applyBorder="0" applyAlignment="0" applyProtection="0">
      <alignment vertical="center"/>
    </xf>
    <xf numFmtId="0" fontId="25" fillId="0" borderId="0">
      <alignment vertical="center"/>
    </xf>
    <xf numFmtId="0" fontId="0" fillId="0" borderId="0"/>
    <xf numFmtId="0" fontId="0" fillId="0" borderId="0"/>
    <xf numFmtId="0" fontId="46" fillId="13" borderId="0" applyNumberFormat="0" applyBorder="0" applyAlignment="0" applyProtection="0">
      <alignment vertical="center"/>
    </xf>
    <xf numFmtId="0" fontId="0" fillId="0" borderId="0"/>
    <xf numFmtId="0" fontId="25" fillId="26" borderId="0" applyNumberFormat="0" applyBorder="0" applyAlignment="0" applyProtection="0">
      <alignment vertical="center"/>
    </xf>
    <xf numFmtId="0" fontId="46" fillId="13" borderId="0" applyNumberFormat="0" applyBorder="0" applyAlignment="0" applyProtection="0">
      <alignment vertical="center"/>
    </xf>
    <xf numFmtId="0" fontId="59" fillId="30" borderId="0" applyNumberFormat="0" applyBorder="0" applyAlignment="0" applyProtection="0">
      <alignment vertical="center"/>
    </xf>
    <xf numFmtId="0" fontId="0" fillId="0" borderId="0">
      <alignment vertical="center"/>
    </xf>
    <xf numFmtId="0" fontId="77" fillId="0" borderId="9" applyNumberFormat="0" applyFill="0" applyAlignment="0" applyProtection="0">
      <alignment vertical="center"/>
    </xf>
    <xf numFmtId="0" fontId="0" fillId="0" borderId="0"/>
    <xf numFmtId="0" fontId="77" fillId="0" borderId="9" applyNumberFormat="0" applyFill="0" applyAlignment="0" applyProtection="0">
      <alignment vertical="center"/>
    </xf>
    <xf numFmtId="184" fontId="0" fillId="0" borderId="0" applyFont="0" applyFill="0" applyBorder="0" applyAlignment="0" applyProtection="0">
      <alignment vertical="center"/>
    </xf>
    <xf numFmtId="0" fontId="46" fillId="13" borderId="0" applyNumberFormat="0" applyBorder="0" applyAlignment="0" applyProtection="0">
      <alignment vertical="center"/>
    </xf>
    <xf numFmtId="0" fontId="0" fillId="0" borderId="0">
      <alignment vertical="center"/>
    </xf>
    <xf numFmtId="0" fontId="77" fillId="0" borderId="9" applyNumberFormat="0" applyFill="0" applyAlignment="0" applyProtection="0">
      <alignment vertical="center"/>
    </xf>
    <xf numFmtId="0" fontId="0" fillId="0" borderId="0"/>
    <xf numFmtId="184" fontId="0" fillId="0" borderId="0" applyFont="0" applyFill="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53" fillId="5" borderId="5" applyNumberFormat="0" applyAlignment="0" applyProtection="0">
      <alignment vertical="center"/>
    </xf>
    <xf numFmtId="0" fontId="46" fillId="8" borderId="0" applyNumberFormat="0" applyBorder="0" applyAlignment="0" applyProtection="0">
      <alignment vertical="center"/>
    </xf>
    <xf numFmtId="0" fontId="69" fillId="0" borderId="0"/>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26" borderId="0" applyNumberFormat="0" applyBorder="0" applyAlignment="0" applyProtection="0">
      <alignment vertical="center"/>
    </xf>
    <xf numFmtId="0" fontId="59" fillId="16"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53" fillId="16" borderId="5" applyNumberFormat="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25" fillId="17"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46" fillId="23" borderId="0" applyNumberFormat="0" applyBorder="0" applyAlignment="0" applyProtection="0">
      <alignment vertical="center"/>
    </xf>
    <xf numFmtId="0" fontId="25" fillId="11" borderId="0" applyNumberFormat="0" applyBorder="0" applyAlignment="0" applyProtection="0">
      <alignment vertical="center"/>
    </xf>
    <xf numFmtId="0" fontId="46" fillId="23" borderId="0" applyNumberFormat="0" applyBorder="0" applyAlignment="0" applyProtection="0">
      <alignment vertical="center"/>
    </xf>
    <xf numFmtId="0" fontId="25" fillId="11" borderId="0" applyNumberFormat="0" applyBorder="0" applyAlignment="0" applyProtection="0">
      <alignment vertical="center"/>
    </xf>
    <xf numFmtId="0" fontId="46" fillId="23"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0" fillId="0" borderId="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27" borderId="0" applyNumberFormat="0" applyBorder="0" applyAlignment="0" applyProtection="0">
      <alignment vertical="center"/>
    </xf>
    <xf numFmtId="0" fontId="25" fillId="11" borderId="0" applyNumberFormat="0" applyBorder="0" applyAlignment="0" applyProtection="0">
      <alignment vertical="center"/>
    </xf>
    <xf numFmtId="9" fontId="0" fillId="0" borderId="0" applyFont="0" applyFill="0" applyBorder="0" applyAlignment="0" applyProtection="0">
      <alignment vertical="center"/>
    </xf>
    <xf numFmtId="0" fontId="25" fillId="11" borderId="0" applyNumberFormat="0" applyBorder="0" applyAlignment="0" applyProtection="0">
      <alignment vertical="center"/>
    </xf>
    <xf numFmtId="0" fontId="46" fillId="20" borderId="0" applyNumberFormat="0" applyBorder="0" applyAlignment="0" applyProtection="0">
      <alignment vertical="center"/>
    </xf>
    <xf numFmtId="0" fontId="25" fillId="11" borderId="0" applyNumberFormat="0" applyBorder="0" applyAlignment="0" applyProtection="0">
      <alignment vertical="center"/>
    </xf>
    <xf numFmtId="0" fontId="46" fillId="20" borderId="0" applyNumberFormat="0" applyBorder="0" applyAlignment="0" applyProtection="0">
      <alignment vertical="center"/>
    </xf>
    <xf numFmtId="0" fontId="25" fillId="11" borderId="0" applyNumberFormat="0" applyBorder="0" applyAlignment="0" applyProtection="0">
      <alignment vertical="center"/>
    </xf>
    <xf numFmtId="0" fontId="46" fillId="20" borderId="0" applyNumberFormat="0" applyBorder="0" applyAlignment="0" applyProtection="0">
      <alignment vertical="center"/>
    </xf>
    <xf numFmtId="0" fontId="0" fillId="0" borderId="0"/>
    <xf numFmtId="0" fontId="25" fillId="11" borderId="0" applyNumberFormat="0" applyBorder="0" applyAlignment="0" applyProtection="0">
      <alignment vertical="center"/>
    </xf>
    <xf numFmtId="0" fontId="0" fillId="0" borderId="0"/>
    <xf numFmtId="0" fontId="25" fillId="11" borderId="0" applyNumberFormat="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46" fillId="8" borderId="0" applyNumberFormat="0" applyBorder="0" applyAlignment="0" applyProtection="0">
      <alignment vertical="center"/>
    </xf>
    <xf numFmtId="0" fontId="25" fillId="11" borderId="0" applyNumberFormat="0" applyBorder="0" applyAlignment="0" applyProtection="0">
      <alignment vertical="center"/>
    </xf>
    <xf numFmtId="0" fontId="46" fillId="24" borderId="0" applyNumberFormat="0" applyBorder="0" applyAlignment="0" applyProtection="0">
      <alignment vertical="center"/>
    </xf>
    <xf numFmtId="0" fontId="25" fillId="11"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184" fontId="0" fillId="0" borderId="0" applyFont="0" applyFill="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27"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79" fillId="0" borderId="17" applyNumberFormat="0" applyFill="0" applyAlignment="0" applyProtection="0">
      <alignment vertical="center"/>
    </xf>
    <xf numFmtId="0" fontId="25" fillId="18" borderId="0" applyNumberFormat="0" applyBorder="0" applyAlignment="0" applyProtection="0">
      <alignment vertical="center"/>
    </xf>
    <xf numFmtId="0" fontId="59" fillId="13"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9" borderId="0" applyNumberFormat="0" applyBorder="0" applyAlignment="0" applyProtection="0">
      <alignment vertical="center"/>
    </xf>
    <xf numFmtId="0" fontId="25" fillId="18" borderId="0" applyNumberFormat="0" applyBorder="0" applyAlignment="0" applyProtection="0">
      <alignment vertical="center"/>
    </xf>
    <xf numFmtId="0" fontId="0" fillId="0" borderId="0"/>
    <xf numFmtId="177" fontId="2" fillId="0" borderId="1">
      <alignment vertical="center"/>
      <protection locked="0"/>
    </xf>
    <xf numFmtId="0" fontId="25" fillId="18" borderId="0" applyNumberFormat="0" applyBorder="0" applyAlignment="0" applyProtection="0">
      <alignment vertical="center"/>
    </xf>
    <xf numFmtId="0" fontId="6" fillId="0" borderId="0"/>
    <xf numFmtId="0" fontId="70" fillId="14" borderId="6" applyNumberFormat="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46" fillId="17"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8" borderId="0" applyNumberFormat="0" applyBorder="0" applyAlignment="0" applyProtection="0">
      <alignment vertical="center"/>
    </xf>
    <xf numFmtId="0" fontId="0" fillId="0" borderId="0"/>
    <xf numFmtId="0" fontId="25" fillId="9" borderId="0" applyNumberFormat="0" applyBorder="0" applyAlignment="0" applyProtection="0">
      <alignment vertical="center"/>
    </xf>
    <xf numFmtId="0" fontId="59" fillId="13"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8" borderId="0" applyNumberFormat="0" applyBorder="0" applyAlignment="0" applyProtection="0">
      <alignment vertical="center"/>
    </xf>
    <xf numFmtId="0" fontId="25" fillId="9" borderId="0" applyNumberFormat="0" applyBorder="0" applyAlignment="0" applyProtection="0">
      <alignment vertical="center"/>
    </xf>
    <xf numFmtId="0" fontId="25" fillId="20"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8" borderId="0" applyNumberFormat="0" applyBorder="0" applyAlignment="0" applyProtection="0">
      <alignment vertical="center"/>
    </xf>
    <xf numFmtId="0" fontId="25" fillId="9" borderId="0" applyNumberFormat="0" applyBorder="0" applyAlignment="0" applyProtection="0">
      <alignment vertical="center"/>
    </xf>
    <xf numFmtId="0" fontId="25" fillId="21" borderId="0" applyNumberFormat="0" applyBorder="0" applyAlignment="0" applyProtection="0">
      <alignment vertical="center"/>
    </xf>
    <xf numFmtId="0" fontId="46" fillId="22" borderId="0" applyNumberFormat="0" applyBorder="0" applyAlignment="0" applyProtection="0">
      <alignment vertical="center"/>
    </xf>
    <xf numFmtId="0" fontId="59" fillId="23" borderId="0" applyNumberFormat="0" applyBorder="0" applyAlignment="0" applyProtection="0">
      <alignment vertical="center"/>
    </xf>
    <xf numFmtId="0" fontId="25" fillId="18" borderId="0" applyNumberFormat="0" applyBorder="0" applyAlignment="0" applyProtection="0">
      <alignment vertical="center"/>
    </xf>
    <xf numFmtId="0" fontId="59" fillId="23" borderId="0" applyNumberFormat="0" applyBorder="0" applyAlignment="0" applyProtection="0">
      <alignment vertical="center"/>
    </xf>
    <xf numFmtId="0" fontId="25" fillId="18" borderId="0" applyNumberFormat="0" applyBorder="0" applyAlignment="0" applyProtection="0">
      <alignment vertical="center"/>
    </xf>
    <xf numFmtId="0" fontId="6" fillId="0" borderId="0">
      <alignment vertical="center"/>
    </xf>
    <xf numFmtId="0" fontId="0" fillId="0" borderId="0"/>
    <xf numFmtId="0" fontId="59" fillId="23"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59" fillId="23" borderId="0" applyNumberFormat="0" applyBorder="0" applyAlignment="0" applyProtection="0">
      <alignment vertical="center"/>
    </xf>
    <xf numFmtId="0" fontId="25" fillId="18" borderId="0" applyNumberFormat="0" applyBorder="0" applyAlignment="0" applyProtection="0">
      <alignment vertical="center"/>
    </xf>
    <xf numFmtId="0" fontId="6" fillId="0" borderId="0">
      <alignment vertical="center"/>
    </xf>
    <xf numFmtId="0" fontId="0" fillId="0" borderId="0"/>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6" fillId="0" borderId="0">
      <alignment vertical="center"/>
    </xf>
    <xf numFmtId="0" fontId="0" fillId="0" borderId="0"/>
    <xf numFmtId="0" fontId="25" fillId="18" borderId="0" applyNumberFormat="0" applyBorder="0" applyAlignment="0" applyProtection="0">
      <alignment vertical="center"/>
    </xf>
    <xf numFmtId="0" fontId="25" fillId="15" borderId="0" applyNumberFormat="0" applyBorder="0" applyAlignment="0" applyProtection="0">
      <alignment vertical="center"/>
    </xf>
    <xf numFmtId="0" fontId="25" fillId="18" borderId="0" applyNumberFormat="0" applyBorder="0" applyAlignment="0" applyProtection="0">
      <alignment vertical="center"/>
    </xf>
    <xf numFmtId="0" fontId="6" fillId="0" borderId="0">
      <alignment vertical="center"/>
    </xf>
    <xf numFmtId="0" fontId="6" fillId="0" borderId="0"/>
    <xf numFmtId="0" fontId="25" fillId="18" borderId="0" applyNumberFormat="0" applyBorder="0" applyAlignment="0" applyProtection="0">
      <alignment vertical="center"/>
    </xf>
    <xf numFmtId="0" fontId="0" fillId="0" borderId="0"/>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9"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46" fillId="23"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9" borderId="0" applyNumberFormat="0" applyBorder="0" applyAlignment="0" applyProtection="0">
      <alignment vertical="center"/>
    </xf>
    <xf numFmtId="0" fontId="59" fillId="13"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46" fillId="22" borderId="0" applyNumberFormat="0" applyBorder="0" applyAlignment="0" applyProtection="0">
      <alignment vertical="center"/>
    </xf>
    <xf numFmtId="0" fontId="25" fillId="9" borderId="0" applyNumberFormat="0" applyBorder="0" applyAlignment="0" applyProtection="0">
      <alignment vertical="center"/>
    </xf>
    <xf numFmtId="0" fontId="25" fillId="19" borderId="0" applyNumberFormat="0" applyBorder="0" applyAlignment="0" applyProtection="0">
      <alignment vertical="center"/>
    </xf>
    <xf numFmtId="0" fontId="0" fillId="0" borderId="0">
      <alignment vertical="center"/>
    </xf>
    <xf numFmtId="0" fontId="25" fillId="19" borderId="0" applyNumberFormat="0" applyBorder="0" applyAlignment="0" applyProtection="0">
      <alignment vertical="center"/>
    </xf>
    <xf numFmtId="0" fontId="25" fillId="16" borderId="0" applyNumberFormat="0" applyBorder="0" applyAlignment="0" applyProtection="0">
      <alignment vertical="center"/>
    </xf>
    <xf numFmtId="0" fontId="0" fillId="0" borderId="0"/>
    <xf numFmtId="0" fontId="25" fillId="19" borderId="0" applyNumberFormat="0" applyBorder="0" applyAlignment="0" applyProtection="0">
      <alignment vertical="center"/>
    </xf>
    <xf numFmtId="9" fontId="0" fillId="0" borderId="0" applyFont="0" applyFill="0" applyBorder="0" applyAlignment="0" applyProtection="0"/>
    <xf numFmtId="0" fontId="0" fillId="0" borderId="0"/>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59" fillId="9" borderId="0" applyNumberFormat="0" applyBorder="0" applyAlignment="0" applyProtection="0">
      <alignment vertical="center"/>
    </xf>
    <xf numFmtId="0" fontId="25" fillId="19" borderId="0" applyNumberFormat="0" applyBorder="0" applyAlignment="0" applyProtection="0">
      <alignment vertical="center"/>
    </xf>
    <xf numFmtId="0" fontId="0" fillId="0" borderId="0"/>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0" fillId="0" borderId="0"/>
    <xf numFmtId="0" fontId="25" fillId="19"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0" fillId="0" borderId="0">
      <alignment vertical="center"/>
    </xf>
    <xf numFmtId="0" fontId="23" fillId="0" borderId="10" applyNumberFormat="0" applyFill="0" applyAlignment="0" applyProtection="0">
      <alignment vertical="center"/>
    </xf>
    <xf numFmtId="0" fontId="25" fillId="12" borderId="0" applyNumberFormat="0" applyBorder="0" applyAlignment="0" applyProtection="0">
      <alignment vertical="center"/>
    </xf>
    <xf numFmtId="0" fontId="0" fillId="0" borderId="0"/>
    <xf numFmtId="0" fontId="23" fillId="0" borderId="10" applyNumberFormat="0" applyFill="0" applyAlignment="0" applyProtection="0">
      <alignment vertical="center"/>
    </xf>
    <xf numFmtId="0" fontId="25" fillId="12" borderId="0" applyNumberFormat="0" applyBorder="0" applyAlignment="0" applyProtection="0">
      <alignment vertical="center"/>
    </xf>
    <xf numFmtId="0" fontId="23" fillId="0" borderId="10" applyNumberFormat="0" applyFill="0" applyAlignment="0" applyProtection="0">
      <alignment vertical="center"/>
    </xf>
    <xf numFmtId="0" fontId="25" fillId="12" borderId="0" applyNumberFormat="0" applyBorder="0" applyAlignment="0" applyProtection="0">
      <alignment vertical="center"/>
    </xf>
    <xf numFmtId="0" fontId="23" fillId="0" borderId="10" applyNumberFormat="0" applyFill="0" applyAlignment="0" applyProtection="0">
      <alignment vertical="center"/>
    </xf>
    <xf numFmtId="0" fontId="25" fillId="12" borderId="0" applyNumberFormat="0" applyBorder="0" applyAlignment="0" applyProtection="0">
      <alignment vertical="center"/>
    </xf>
    <xf numFmtId="0" fontId="0" fillId="0" borderId="0">
      <alignment vertical="center"/>
    </xf>
    <xf numFmtId="0" fontId="0" fillId="0" borderId="0">
      <alignment vertical="center"/>
    </xf>
    <xf numFmtId="0" fontId="25" fillId="12" borderId="0" applyNumberFormat="0" applyBorder="0" applyAlignment="0" applyProtection="0">
      <alignment vertical="center"/>
    </xf>
    <xf numFmtId="0" fontId="0" fillId="0" borderId="0"/>
    <xf numFmtId="0" fontId="23" fillId="0" borderId="18" applyNumberFormat="0" applyFill="0" applyAlignment="0" applyProtection="0">
      <alignment vertical="center"/>
    </xf>
    <xf numFmtId="0" fontId="25" fillId="12" borderId="0" applyNumberFormat="0" applyBorder="0" applyAlignment="0" applyProtection="0">
      <alignment vertical="center"/>
    </xf>
    <xf numFmtId="0" fontId="25" fillId="0" borderId="0">
      <alignment vertical="center"/>
    </xf>
    <xf numFmtId="0" fontId="23" fillId="0" borderId="18" applyNumberFormat="0" applyFill="0" applyAlignment="0" applyProtection="0">
      <alignment vertical="center"/>
    </xf>
    <xf numFmtId="0" fontId="25" fillId="19" borderId="0" applyNumberFormat="0" applyBorder="0" applyAlignment="0" applyProtection="0">
      <alignment vertical="center"/>
    </xf>
    <xf numFmtId="0" fontId="25" fillId="9" borderId="0" applyNumberFormat="0" applyBorder="0" applyAlignment="0" applyProtection="0">
      <alignment vertical="center"/>
    </xf>
    <xf numFmtId="0" fontId="23" fillId="0" borderId="18" applyNumberFormat="0" applyFill="0" applyAlignment="0" applyProtection="0">
      <alignment vertical="center"/>
    </xf>
    <xf numFmtId="0" fontId="25" fillId="12" borderId="0" applyNumberFormat="0" applyBorder="0" applyAlignment="0" applyProtection="0">
      <alignment vertical="center"/>
    </xf>
    <xf numFmtId="0" fontId="23" fillId="0" borderId="10" applyNumberFormat="0" applyFill="0" applyAlignment="0" applyProtection="0">
      <alignment vertical="center"/>
    </xf>
    <xf numFmtId="0" fontId="25" fillId="12" borderId="0" applyNumberFormat="0" applyBorder="0" applyAlignment="0" applyProtection="0">
      <alignment vertical="center"/>
    </xf>
    <xf numFmtId="0" fontId="49" fillId="18" borderId="0" applyNumberFormat="0" applyBorder="0" applyAlignment="0" applyProtection="0">
      <alignment vertical="center"/>
    </xf>
    <xf numFmtId="0" fontId="57" fillId="0" borderId="0" applyNumberFormat="0" applyFill="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9"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184" fontId="0" fillId="0" borderId="0" applyFont="0" applyFill="0" applyBorder="0" applyAlignment="0" applyProtection="0"/>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9"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59" fillId="23" borderId="0" applyNumberFormat="0" applyBorder="0" applyAlignment="0" applyProtection="0">
      <alignment vertical="center"/>
    </xf>
    <xf numFmtId="0" fontId="25" fillId="19" borderId="0" applyNumberFormat="0" applyBorder="0" applyAlignment="0" applyProtection="0">
      <alignment vertical="center"/>
    </xf>
    <xf numFmtId="0" fontId="0" fillId="0" borderId="0">
      <alignment vertical="center"/>
    </xf>
    <xf numFmtId="0" fontId="59" fillId="23" borderId="0" applyNumberFormat="0" applyBorder="0" applyAlignment="0" applyProtection="0">
      <alignment vertical="center"/>
    </xf>
    <xf numFmtId="0" fontId="25" fillId="19" borderId="0" applyNumberFormat="0" applyBorder="0" applyAlignment="0" applyProtection="0">
      <alignment vertical="center"/>
    </xf>
    <xf numFmtId="0" fontId="0" fillId="0" borderId="0"/>
    <xf numFmtId="0" fontId="25" fillId="19" borderId="0" applyNumberFormat="0" applyBorder="0" applyAlignment="0" applyProtection="0">
      <alignment vertical="center"/>
    </xf>
    <xf numFmtId="9" fontId="25" fillId="0" borderId="0" applyFont="0" applyFill="0" applyBorder="0" applyAlignment="0" applyProtection="0">
      <alignment vertical="center"/>
    </xf>
    <xf numFmtId="0" fontId="0" fillId="0" borderId="0">
      <alignment vertical="center"/>
    </xf>
    <xf numFmtId="0" fontId="25" fillId="19" borderId="0" applyNumberFormat="0" applyBorder="0" applyAlignment="0" applyProtection="0">
      <alignment vertical="center"/>
    </xf>
    <xf numFmtId="0" fontId="0" fillId="0" borderId="0"/>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0" fillId="0" borderId="0"/>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0" fillId="0" borderId="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49" fillId="18" borderId="0" applyNumberFormat="0" applyBorder="0" applyAlignment="0" applyProtection="0">
      <alignment vertical="center"/>
    </xf>
    <xf numFmtId="0" fontId="25" fillId="19" borderId="0" applyNumberFormat="0" applyBorder="0" applyAlignment="0" applyProtection="0">
      <alignment vertical="center"/>
    </xf>
    <xf numFmtId="0" fontId="25" fillId="21" borderId="0" applyNumberFormat="0" applyBorder="0" applyAlignment="0" applyProtection="0">
      <alignment vertical="center"/>
    </xf>
    <xf numFmtId="0" fontId="25" fillId="19" borderId="0" applyNumberFormat="0" applyBorder="0" applyAlignment="0" applyProtection="0">
      <alignment vertical="center"/>
    </xf>
    <xf numFmtId="0" fontId="25" fillId="21" borderId="0" applyNumberFormat="0" applyBorder="0" applyAlignment="0" applyProtection="0">
      <alignment vertical="center"/>
    </xf>
    <xf numFmtId="0" fontId="25" fillId="19" borderId="0" applyNumberFormat="0" applyBorder="0" applyAlignment="0" applyProtection="0">
      <alignment vertical="center"/>
    </xf>
    <xf numFmtId="0" fontId="25" fillId="21"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5" fillId="19" borderId="0" applyNumberFormat="0" applyBorder="0" applyAlignment="0" applyProtection="0">
      <alignment vertical="center"/>
    </xf>
    <xf numFmtId="0" fontId="0" fillId="0" borderId="0"/>
    <xf numFmtId="0" fontId="25" fillId="19" borderId="0" applyNumberFormat="0" applyBorder="0" applyAlignment="0" applyProtection="0">
      <alignment vertical="center"/>
    </xf>
    <xf numFmtId="0" fontId="0" fillId="0" borderId="0"/>
    <xf numFmtId="0" fontId="0" fillId="0" borderId="0">
      <alignment vertical="center"/>
    </xf>
    <xf numFmtId="0" fontId="25" fillId="19" borderId="0" applyNumberFormat="0" applyBorder="0" applyAlignment="0" applyProtection="0">
      <alignment vertical="center"/>
    </xf>
    <xf numFmtId="0" fontId="78" fillId="0" borderId="0"/>
    <xf numFmtId="0" fontId="0" fillId="0" borderId="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5"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6" fillId="0" borderId="0"/>
    <xf numFmtId="0" fontId="25" fillId="19" borderId="0" applyNumberFormat="0" applyBorder="0" applyAlignment="0" applyProtection="0">
      <alignment vertical="center"/>
    </xf>
    <xf numFmtId="0" fontId="0" fillId="0" borderId="0">
      <alignment vertical="center"/>
    </xf>
    <xf numFmtId="0" fontId="25" fillId="19" borderId="0" applyNumberFormat="0" applyBorder="0" applyAlignment="0" applyProtection="0">
      <alignment vertical="center"/>
    </xf>
    <xf numFmtId="9" fontId="25" fillId="0" borderId="0" applyFont="0" applyFill="0" applyBorder="0" applyAlignment="0" applyProtection="0">
      <alignment vertical="center"/>
    </xf>
    <xf numFmtId="0" fontId="25" fillId="19" borderId="0" applyNumberFormat="0" applyBorder="0" applyAlignment="0" applyProtection="0">
      <alignment vertical="center"/>
    </xf>
    <xf numFmtId="0" fontId="55" fillId="0" borderId="0" applyNumberFormat="0" applyFill="0" applyBorder="0" applyAlignment="0" applyProtection="0">
      <alignment vertical="center"/>
    </xf>
    <xf numFmtId="0" fontId="25" fillId="19" borderId="0" applyNumberFormat="0" applyBorder="0" applyAlignment="0" applyProtection="0">
      <alignment vertical="center"/>
    </xf>
    <xf numFmtId="0" fontId="25" fillId="0" borderId="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5" borderId="0" applyNumberFormat="0" applyBorder="0" applyAlignment="0" applyProtection="0">
      <alignment vertical="center"/>
    </xf>
    <xf numFmtId="0" fontId="25" fillId="12" borderId="0" applyNumberFormat="0" applyBorder="0" applyAlignment="0" applyProtection="0">
      <alignment vertical="center"/>
    </xf>
    <xf numFmtId="0" fontId="0" fillId="0" borderId="0">
      <alignment vertical="center"/>
    </xf>
    <xf numFmtId="0" fontId="25" fillId="12" borderId="0" applyNumberFormat="0" applyBorder="0" applyAlignment="0" applyProtection="0">
      <alignment vertical="center"/>
    </xf>
    <xf numFmtId="0" fontId="46" fillId="22" borderId="0" applyNumberFormat="0" applyBorder="0" applyAlignment="0" applyProtection="0">
      <alignment vertical="center"/>
    </xf>
    <xf numFmtId="0" fontId="25" fillId="12" borderId="0" applyNumberFormat="0" applyBorder="0" applyAlignment="0" applyProtection="0">
      <alignment vertical="center"/>
    </xf>
    <xf numFmtId="0" fontId="25" fillId="21" borderId="0" applyNumberFormat="0" applyBorder="0" applyAlignment="0" applyProtection="0">
      <alignment vertical="center"/>
    </xf>
    <xf numFmtId="0" fontId="68" fillId="0" borderId="0" applyNumberFormat="0" applyFill="0" applyBorder="0" applyAlignment="0" applyProtection="0">
      <alignment vertical="center"/>
    </xf>
    <xf numFmtId="0" fontId="6" fillId="0" borderId="0"/>
    <xf numFmtId="0" fontId="54" fillId="19" borderId="0" applyNumberFormat="0" applyBorder="0" applyAlignment="0" applyProtection="0">
      <alignment vertical="center"/>
    </xf>
    <xf numFmtId="0" fontId="25" fillId="21" borderId="0" applyNumberFormat="0" applyBorder="0" applyAlignment="0" applyProtection="0">
      <alignment vertical="center"/>
    </xf>
    <xf numFmtId="0" fontId="61" fillId="0" borderId="0" applyNumberFormat="0" applyFill="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6"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21" borderId="0" applyNumberFormat="0" applyBorder="0" applyAlignment="0" applyProtection="0">
      <alignment vertical="center"/>
    </xf>
    <xf numFmtId="0" fontId="25" fillId="5" borderId="0" applyNumberFormat="0" applyBorder="0" applyAlignment="0" applyProtection="0">
      <alignment vertical="center"/>
    </xf>
    <xf numFmtId="0" fontId="23" fillId="0" borderId="10" applyNumberFormat="0" applyFill="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21"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62" fillId="0" borderId="16" applyNumberFormat="0" applyFill="0" applyAlignment="0" applyProtection="0">
      <alignment vertical="center"/>
    </xf>
    <xf numFmtId="0" fontId="54" fillId="19"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46" fillId="22" borderId="0" applyNumberFormat="0" applyBorder="0" applyAlignment="0" applyProtection="0">
      <alignment vertical="center"/>
    </xf>
    <xf numFmtId="0" fontId="25" fillId="21" borderId="0" applyNumberFormat="0" applyBorder="0" applyAlignment="0" applyProtection="0">
      <alignment vertical="center"/>
    </xf>
    <xf numFmtId="0" fontId="25" fillId="5" borderId="0" applyNumberFormat="0" applyBorder="0" applyAlignment="0" applyProtection="0">
      <alignment vertical="center"/>
    </xf>
    <xf numFmtId="0" fontId="25" fillId="0" borderId="0">
      <alignment vertical="center"/>
    </xf>
    <xf numFmtId="0" fontId="25" fillId="5" borderId="0" applyNumberFormat="0" applyBorder="0" applyAlignment="0" applyProtection="0">
      <alignment vertical="center"/>
    </xf>
    <xf numFmtId="0" fontId="6" fillId="0" borderId="0"/>
    <xf numFmtId="0" fontId="25" fillId="21" borderId="0" applyNumberFormat="0" applyBorder="0" applyAlignment="0" applyProtection="0">
      <alignment vertical="center"/>
    </xf>
    <xf numFmtId="0" fontId="48" fillId="14" borderId="6" applyNumberFormat="0" applyAlignment="0" applyProtection="0">
      <alignment vertical="center"/>
    </xf>
    <xf numFmtId="0" fontId="59" fillId="23" borderId="0" applyNumberFormat="0" applyBorder="0" applyAlignment="0" applyProtection="0">
      <alignment vertical="center"/>
    </xf>
    <xf numFmtId="0" fontId="25" fillId="21" borderId="0" applyNumberFormat="0" applyBorder="0" applyAlignment="0" applyProtection="0">
      <alignment vertical="center"/>
    </xf>
    <xf numFmtId="0" fontId="61" fillId="0" borderId="0" applyNumberFormat="0" applyFill="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9"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10"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15" borderId="0" applyNumberFormat="0" applyBorder="0" applyAlignment="0" applyProtection="0">
      <alignment vertical="center"/>
    </xf>
    <xf numFmtId="0" fontId="54" fillId="19" borderId="0" applyNumberFormat="0" applyBorder="0" applyAlignment="0" applyProtection="0">
      <alignment vertical="center"/>
    </xf>
    <xf numFmtId="0" fontId="25" fillId="21" borderId="0" applyNumberFormat="0" applyBorder="0" applyAlignment="0" applyProtection="0">
      <alignment vertical="center"/>
    </xf>
    <xf numFmtId="0" fontId="0" fillId="0" borderId="0"/>
    <xf numFmtId="184" fontId="0" fillId="0" borderId="0" applyFont="0" applyFill="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10" borderId="0" applyNumberFormat="0" applyBorder="0" applyAlignment="0" applyProtection="0">
      <alignment vertical="center"/>
    </xf>
    <xf numFmtId="0" fontId="25" fillId="21" borderId="0" applyNumberFormat="0" applyBorder="0" applyAlignment="0" applyProtection="0">
      <alignment vertical="center"/>
    </xf>
    <xf numFmtId="0" fontId="25" fillId="10" borderId="0" applyNumberFormat="0" applyBorder="0" applyAlignment="0" applyProtection="0">
      <alignment vertical="center"/>
    </xf>
    <xf numFmtId="0" fontId="25" fillId="21" borderId="0" applyNumberFormat="0" applyBorder="0" applyAlignment="0" applyProtection="0">
      <alignment vertical="center"/>
    </xf>
    <xf numFmtId="0" fontId="25" fillId="10"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10"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9" borderId="0" applyNumberFormat="0" applyBorder="0" applyAlignment="0" applyProtection="0">
      <alignment vertical="center"/>
    </xf>
    <xf numFmtId="0" fontId="25" fillId="21" borderId="0" applyNumberFormat="0" applyBorder="0" applyAlignment="0" applyProtection="0">
      <alignment vertical="center"/>
    </xf>
    <xf numFmtId="0" fontId="25" fillId="9"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9" borderId="0" applyNumberFormat="0" applyBorder="0" applyAlignment="0" applyProtection="0">
      <alignment vertical="center"/>
    </xf>
    <xf numFmtId="0" fontId="25" fillId="21" borderId="0" applyNumberFormat="0" applyBorder="0" applyAlignment="0" applyProtection="0">
      <alignment vertical="center"/>
    </xf>
    <xf numFmtId="184" fontId="0" fillId="0" borderId="0" applyFont="0" applyFill="0" applyBorder="0" applyAlignment="0" applyProtection="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46" fillId="22"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21" borderId="0" applyNumberFormat="0" applyBorder="0" applyAlignment="0" applyProtection="0">
      <alignment vertical="center"/>
    </xf>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61" fillId="0" borderId="0" applyNumberFormat="0" applyFill="0" applyBorder="0" applyAlignment="0" applyProtection="0">
      <alignment vertical="center"/>
    </xf>
    <xf numFmtId="0" fontId="6" fillId="0" borderId="0">
      <alignment vertical="center"/>
    </xf>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7" borderId="0" applyNumberFormat="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7" borderId="0" applyNumberFormat="0" applyBorder="0" applyAlignment="0" applyProtection="0">
      <alignment vertical="center"/>
    </xf>
    <xf numFmtId="0" fontId="0" fillId="0" borderId="0"/>
    <xf numFmtId="184" fontId="0" fillId="0" borderId="0" applyFont="0" applyFill="0" applyBorder="0" applyAlignment="0" applyProtection="0"/>
    <xf numFmtId="0" fontId="25" fillId="10" borderId="0" applyNumberFormat="0" applyBorder="0" applyAlignment="0" applyProtection="0">
      <alignment vertical="center"/>
    </xf>
    <xf numFmtId="0" fontId="58" fillId="0" borderId="8"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27" borderId="0" applyNumberFormat="0" applyBorder="0" applyAlignment="0" applyProtection="0">
      <alignment vertical="center"/>
    </xf>
    <xf numFmtId="0" fontId="25" fillId="10" borderId="0" applyNumberFormat="0" applyBorder="0" applyAlignment="0" applyProtection="0">
      <alignment vertical="center"/>
    </xf>
    <xf numFmtId="0" fontId="25" fillId="20" borderId="0" applyNumberFormat="0" applyBorder="0" applyAlignment="0" applyProtection="0">
      <alignment vertical="center"/>
    </xf>
    <xf numFmtId="184" fontId="0" fillId="0" borderId="0" applyFont="0" applyFill="0" applyBorder="0" applyAlignment="0" applyProtection="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6"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184" fontId="0" fillId="0" borderId="0" applyFont="0" applyFill="0" applyBorder="0" applyAlignment="0" applyProtection="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9" fillId="1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1" fontId="69" fillId="0" borderId="0">
      <alignment vertical="center"/>
    </xf>
    <xf numFmtId="0" fontId="25"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2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46" fillId="25" borderId="0" applyNumberFormat="0" applyBorder="0" applyAlignment="0" applyProtection="0">
      <alignment vertical="center"/>
    </xf>
    <xf numFmtId="0" fontId="25" fillId="10" borderId="0" applyNumberFormat="0" applyBorder="0" applyAlignment="0" applyProtection="0">
      <alignment vertical="center"/>
    </xf>
    <xf numFmtId="0" fontId="2" fillId="0" borderId="1">
      <alignment horizontal="distributed" vertical="center" wrapText="1"/>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6" fillId="25" borderId="0" applyNumberFormat="0" applyBorder="0" applyAlignment="0" applyProtection="0">
      <alignment vertical="center"/>
    </xf>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6"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9" fontId="0" fillId="0" borderId="0" applyFont="0" applyFill="0" applyBorder="0" applyAlignment="0" applyProtection="0"/>
    <xf numFmtId="0" fontId="0"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0"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37" fontId="82" fillId="0" borderId="0">
      <alignment vertical="center"/>
    </xf>
    <xf numFmtId="0" fontId="25" fillId="9" borderId="0" applyNumberFormat="0" applyBorder="0" applyAlignment="0" applyProtection="0">
      <alignment vertical="center"/>
    </xf>
    <xf numFmtId="37" fontId="82" fillId="0" borderId="0"/>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3" fillId="0" borderId="18" applyNumberFormat="0" applyFill="0" applyAlignment="0" applyProtection="0">
      <alignment vertical="center"/>
    </xf>
    <xf numFmtId="184" fontId="0" fillId="0" borderId="0" applyFont="0" applyFill="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46" fillId="27"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5"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20" borderId="0" applyNumberFormat="0" applyBorder="0" applyAlignment="0" applyProtection="0">
      <alignment vertical="center"/>
    </xf>
    <xf numFmtId="0" fontId="25" fillId="9" borderId="0" applyNumberFormat="0" applyBorder="0" applyAlignment="0" applyProtection="0">
      <alignment vertical="center"/>
    </xf>
    <xf numFmtId="0" fontId="25" fillId="20" borderId="0" applyNumberFormat="0" applyBorder="0" applyAlignment="0" applyProtection="0">
      <alignment vertical="center"/>
    </xf>
    <xf numFmtId="0" fontId="25" fillId="9" borderId="0" applyNumberFormat="0" applyBorder="0" applyAlignment="0" applyProtection="0">
      <alignment vertical="center"/>
    </xf>
    <xf numFmtId="0" fontId="25" fillId="20" borderId="0" applyNumberFormat="0" applyBorder="0" applyAlignment="0" applyProtection="0">
      <alignment vertical="center"/>
    </xf>
    <xf numFmtId="0" fontId="25" fillId="11" borderId="0" applyNumberFormat="0" applyBorder="0" applyAlignment="0" applyProtection="0">
      <alignment vertical="center"/>
    </xf>
    <xf numFmtId="0" fontId="53" fillId="16" borderId="5" applyNumberFormat="0" applyAlignment="0" applyProtection="0">
      <alignment vertical="center"/>
    </xf>
    <xf numFmtId="0" fontId="25" fillId="10" borderId="0" applyNumberFormat="0" applyBorder="0" applyAlignment="0" applyProtection="0">
      <alignment vertical="center"/>
    </xf>
    <xf numFmtId="0" fontId="77" fillId="0" borderId="9" applyNumberFormat="0" applyFill="0" applyAlignment="0" applyProtection="0">
      <alignment vertical="center"/>
    </xf>
    <xf numFmtId="0" fontId="53" fillId="16" borderId="5" applyNumberFormat="0" applyAlignment="0" applyProtection="0">
      <alignment vertical="center"/>
    </xf>
    <xf numFmtId="0" fontId="25" fillId="18" borderId="0" applyNumberFormat="0" applyBorder="0" applyAlignment="0" applyProtection="0">
      <alignment vertical="center"/>
    </xf>
    <xf numFmtId="0" fontId="53" fillId="16" borderId="5" applyNumberFormat="0" applyAlignment="0" applyProtection="0">
      <alignment vertical="center"/>
    </xf>
    <xf numFmtId="0" fontId="25" fillId="9" borderId="0" applyNumberFormat="0" applyBorder="0" applyAlignment="0" applyProtection="0">
      <alignment vertical="center"/>
    </xf>
    <xf numFmtId="0" fontId="53" fillId="16" borderId="5" applyNumberFormat="0" applyAlignment="0" applyProtection="0">
      <alignment vertical="center"/>
    </xf>
    <xf numFmtId="0" fontId="25" fillId="19" borderId="0" applyNumberFormat="0" applyBorder="0" applyAlignment="0" applyProtection="0">
      <alignment vertical="center"/>
    </xf>
    <xf numFmtId="0" fontId="59" fillId="27" borderId="0" applyNumberFormat="0" applyBorder="0" applyAlignment="0" applyProtection="0">
      <alignment vertical="center"/>
    </xf>
    <xf numFmtId="0" fontId="83" fillId="0" borderId="0" applyNumberFormat="0" applyFill="0" applyBorder="0" applyAlignment="0" applyProtection="0">
      <alignment vertical="top"/>
      <protection locked="0"/>
    </xf>
    <xf numFmtId="0" fontId="53" fillId="16" borderId="5" applyNumberFormat="0" applyAlignment="0" applyProtection="0">
      <alignment vertical="center"/>
    </xf>
    <xf numFmtId="0" fontId="25" fillId="5" borderId="0" applyNumberFormat="0" applyBorder="0" applyAlignment="0" applyProtection="0">
      <alignment vertical="center"/>
    </xf>
    <xf numFmtId="0" fontId="59" fillId="27" borderId="0" applyNumberFormat="0" applyBorder="0" applyAlignment="0" applyProtection="0">
      <alignment vertical="center"/>
    </xf>
    <xf numFmtId="0" fontId="53" fillId="16" borderId="5" applyNumberFormat="0" applyAlignment="0" applyProtection="0">
      <alignment vertical="center"/>
    </xf>
    <xf numFmtId="0" fontId="25" fillId="12" borderId="0" applyNumberFormat="0" applyBorder="0" applyAlignment="0" applyProtection="0">
      <alignment vertical="center"/>
    </xf>
    <xf numFmtId="191" fontId="84" fillId="0" borderId="0">
      <alignment vertical="center"/>
    </xf>
    <xf numFmtId="0" fontId="53" fillId="5" borderId="5" applyNumberFormat="0" applyAlignment="0" applyProtection="0">
      <alignment vertical="center"/>
    </xf>
    <xf numFmtId="0" fontId="25" fillId="11" borderId="0" applyNumberFormat="0" applyBorder="0" applyAlignment="0" applyProtection="0">
      <alignment vertical="center"/>
    </xf>
    <xf numFmtId="0" fontId="53" fillId="5" borderId="5" applyNumberFormat="0" applyAlignment="0" applyProtection="0">
      <alignment vertical="center"/>
    </xf>
    <xf numFmtId="0" fontId="25" fillId="9" borderId="0" applyNumberFormat="0" applyBorder="0" applyAlignment="0" applyProtection="0">
      <alignment vertical="center"/>
    </xf>
    <xf numFmtId="0" fontId="53" fillId="16" borderId="5" applyNumberFormat="0" applyAlignment="0" applyProtection="0">
      <alignment vertical="center"/>
    </xf>
    <xf numFmtId="0" fontId="25" fillId="19"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59" fillId="17" borderId="0" applyNumberFormat="0" applyBorder="0" applyAlignment="0" applyProtection="0">
      <alignment vertical="center"/>
    </xf>
    <xf numFmtId="184" fontId="0" fillId="0" borderId="0" applyFont="0" applyFill="0" applyBorder="0" applyAlignment="0" applyProtection="0">
      <alignment vertical="center"/>
    </xf>
    <xf numFmtId="0" fontId="25" fillId="15" borderId="0" applyNumberFormat="0" applyBorder="0" applyAlignment="0" applyProtection="0">
      <alignment vertical="center"/>
    </xf>
    <xf numFmtId="184" fontId="0" fillId="0" borderId="0" applyFont="0" applyFill="0" applyBorder="0" applyAlignment="0" applyProtection="0"/>
    <xf numFmtId="0" fontId="25" fillId="15" borderId="0" applyNumberFormat="0" applyBorder="0" applyAlignment="0" applyProtection="0">
      <alignment vertical="center"/>
    </xf>
    <xf numFmtId="0" fontId="23" fillId="0" borderId="18" applyNumberFormat="0" applyFill="0" applyAlignment="0" applyProtection="0">
      <alignment vertical="center"/>
    </xf>
    <xf numFmtId="0" fontId="25" fillId="15" borderId="0" applyNumberFormat="0" applyBorder="0" applyAlignment="0" applyProtection="0">
      <alignment vertical="center"/>
    </xf>
    <xf numFmtId="0" fontId="23" fillId="0" borderId="18" applyNumberFormat="0" applyFill="0" applyAlignment="0" applyProtection="0">
      <alignment vertical="center"/>
    </xf>
    <xf numFmtId="184" fontId="0" fillId="0" borderId="0" applyFont="0" applyFill="0" applyBorder="0" applyAlignment="0" applyProtection="0">
      <alignment vertical="center"/>
    </xf>
    <xf numFmtId="0" fontId="65" fillId="0" borderId="13" applyNumberFormat="0" applyFill="0" applyAlignment="0" applyProtection="0">
      <alignment vertical="center"/>
    </xf>
    <xf numFmtId="0" fontId="25" fillId="15" borderId="0" applyNumberFormat="0" applyBorder="0" applyAlignment="0" applyProtection="0">
      <alignment vertical="center"/>
    </xf>
    <xf numFmtId="0" fontId="23" fillId="0" borderId="18" applyNumberFormat="0" applyFill="0" applyAlignment="0" applyProtection="0">
      <alignment vertical="center"/>
    </xf>
    <xf numFmtId="0" fontId="25" fillId="15" borderId="0" applyNumberFormat="0" applyBorder="0" applyAlignment="0" applyProtection="0">
      <alignment vertical="center"/>
    </xf>
    <xf numFmtId="0" fontId="50" fillId="0" borderId="0" applyNumberFormat="0" applyFill="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3" fillId="0" borderId="10" applyNumberFormat="0" applyFill="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184" fontId="0" fillId="0" borderId="0" applyFont="0" applyFill="0" applyBorder="0" applyAlignment="0" applyProtection="0">
      <alignment vertical="center"/>
    </xf>
    <xf numFmtId="0" fontId="25" fillId="16" borderId="0" applyNumberFormat="0" applyBorder="0" applyAlignment="0" applyProtection="0">
      <alignment vertical="center"/>
    </xf>
    <xf numFmtId="184" fontId="0" fillId="0" borderId="0" applyFont="0" applyFill="0" applyBorder="0" applyAlignment="0" applyProtection="0"/>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184" fontId="0" fillId="0" borderId="0" applyFont="0" applyFill="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184" fontId="0" fillId="0" borderId="0" applyFont="0" applyFill="0" applyBorder="0" applyAlignment="0" applyProtection="0"/>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58" fillId="0" borderId="8" applyNumberFormat="0" applyFill="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5" borderId="0" applyNumberFormat="0" applyBorder="0" applyAlignment="0" applyProtection="0">
      <alignment vertical="center"/>
    </xf>
    <xf numFmtId="0" fontId="0" fillId="0" borderId="0">
      <alignment vertical="center"/>
    </xf>
    <xf numFmtId="0" fontId="25" fillId="15" borderId="0" applyNumberFormat="0" applyBorder="0" applyAlignment="0" applyProtection="0">
      <alignment vertical="center"/>
    </xf>
    <xf numFmtId="0" fontId="0" fillId="0" borderId="0">
      <alignment vertical="center"/>
    </xf>
    <xf numFmtId="0" fontId="25" fillId="15" borderId="0" applyNumberFormat="0" applyBorder="0" applyAlignment="0" applyProtection="0">
      <alignment vertical="center"/>
    </xf>
    <xf numFmtId="0" fontId="0" fillId="0" borderId="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0" borderId="0"/>
    <xf numFmtId="0" fontId="25" fillId="15" borderId="0" applyNumberFormat="0" applyBorder="0" applyAlignment="0" applyProtection="0">
      <alignment vertical="center"/>
    </xf>
    <xf numFmtId="0" fontId="53" fillId="5" borderId="5" applyNumberFormat="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alignment vertical="center"/>
    </xf>
    <xf numFmtId="0" fontId="25" fillId="15" borderId="0" applyNumberFormat="0" applyBorder="0" applyAlignment="0" applyProtection="0">
      <alignment vertical="center"/>
    </xf>
    <xf numFmtId="0" fontId="46" fillId="22" borderId="0" applyNumberFormat="0" applyBorder="0" applyAlignment="0" applyProtection="0">
      <alignment vertical="center"/>
    </xf>
    <xf numFmtId="0" fontId="0" fillId="0" borderId="0">
      <alignment vertical="center"/>
    </xf>
    <xf numFmtId="0" fontId="25" fillId="15" borderId="0" applyNumberFormat="0" applyBorder="0" applyAlignment="0" applyProtection="0">
      <alignment vertical="center"/>
    </xf>
    <xf numFmtId="0" fontId="0" fillId="0" borderId="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alignment vertical="center"/>
    </xf>
    <xf numFmtId="0" fontId="25" fillId="9" borderId="0" applyNumberFormat="0" applyBorder="0" applyAlignment="0" applyProtection="0">
      <alignment vertical="center"/>
    </xf>
    <xf numFmtId="0" fontId="0" fillId="0" borderId="0">
      <alignment vertical="center"/>
    </xf>
    <xf numFmtId="0" fontId="25" fillId="1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0" borderId="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49" fillId="18" borderId="0" applyNumberFormat="0" applyBorder="0" applyAlignment="0" applyProtection="0">
      <alignment vertical="center"/>
    </xf>
    <xf numFmtId="0" fontId="57" fillId="0" borderId="0" applyNumberFormat="0" applyFill="0" applyBorder="0" applyAlignment="0" applyProtection="0">
      <alignment vertical="center"/>
    </xf>
    <xf numFmtId="0" fontId="25" fillId="16" borderId="0" applyNumberFormat="0" applyBorder="0" applyAlignment="0" applyProtection="0">
      <alignment vertical="center"/>
    </xf>
    <xf numFmtId="0" fontId="0" fillId="0" borderId="0">
      <alignment vertical="center"/>
    </xf>
    <xf numFmtId="0" fontId="85" fillId="0" borderId="0"/>
    <xf numFmtId="0" fontId="25" fillId="16" borderId="0" applyNumberFormat="0" applyBorder="0" applyAlignment="0" applyProtection="0">
      <alignment vertical="center"/>
    </xf>
    <xf numFmtId="0" fontId="0" fillId="0" borderId="0"/>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59" fillId="17" borderId="0" applyNumberFormat="0" applyBorder="0" applyAlignment="0" applyProtection="0">
      <alignment vertical="center"/>
    </xf>
    <xf numFmtId="0" fontId="59" fillId="27" borderId="0" applyNumberFormat="0" applyBorder="0" applyAlignment="0" applyProtection="0">
      <alignment vertical="center"/>
    </xf>
    <xf numFmtId="184" fontId="0" fillId="0" borderId="0" applyFont="0" applyFill="0" applyBorder="0" applyAlignment="0" applyProtection="0">
      <alignment vertical="center"/>
    </xf>
    <xf numFmtId="0" fontId="25" fillId="17" borderId="0" applyNumberFormat="0" applyBorder="0" applyAlignment="0" applyProtection="0">
      <alignment vertical="center"/>
    </xf>
    <xf numFmtId="0" fontId="0" fillId="0" borderId="0"/>
    <xf numFmtId="0" fontId="0" fillId="0" borderId="0">
      <alignment vertical="center"/>
    </xf>
    <xf numFmtId="184" fontId="0" fillId="0" borderId="0" applyFont="0" applyFill="0" applyBorder="0" applyAlignment="0" applyProtection="0"/>
    <xf numFmtId="0" fontId="25" fillId="17" borderId="0" applyNumberFormat="0" applyBorder="0" applyAlignment="0" applyProtection="0">
      <alignment vertical="center"/>
    </xf>
    <xf numFmtId="0" fontId="0" fillId="0" borderId="0"/>
    <xf numFmtId="0" fontId="0" fillId="0" borderId="0">
      <alignment vertical="center"/>
    </xf>
    <xf numFmtId="0" fontId="25" fillId="17" borderId="0" applyNumberFormat="0" applyBorder="0" applyAlignment="0" applyProtection="0">
      <alignment vertical="center"/>
    </xf>
    <xf numFmtId="0" fontId="0" fillId="0" borderId="0">
      <alignment vertical="center"/>
    </xf>
    <xf numFmtId="0" fontId="25" fillId="17" borderId="0" applyNumberFormat="0" applyBorder="0" applyAlignment="0" applyProtection="0">
      <alignment vertical="center"/>
    </xf>
    <xf numFmtId="0" fontId="0" fillId="0" borderId="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58" fillId="0" borderId="8" applyNumberFormat="0" applyFill="0" applyAlignment="0" applyProtection="0">
      <alignment vertical="center"/>
    </xf>
    <xf numFmtId="0" fontId="0" fillId="0" borderId="0"/>
    <xf numFmtId="0" fontId="25" fillId="17" borderId="0" applyNumberFormat="0" applyBorder="0" applyAlignment="0" applyProtection="0">
      <alignment vertical="center"/>
    </xf>
    <xf numFmtId="0" fontId="0" fillId="0" borderId="0">
      <alignment vertical="center"/>
    </xf>
    <xf numFmtId="0" fontId="25" fillId="17" borderId="0" applyNumberFormat="0" applyBorder="0" applyAlignment="0" applyProtection="0">
      <alignment vertical="center"/>
    </xf>
    <xf numFmtId="0" fontId="53" fillId="16" borderId="5" applyNumberFormat="0" applyAlignment="0" applyProtection="0">
      <alignment vertical="center"/>
    </xf>
    <xf numFmtId="0" fontId="25" fillId="17" borderId="0" applyNumberFormat="0" applyBorder="0" applyAlignment="0" applyProtection="0">
      <alignment vertical="center"/>
    </xf>
    <xf numFmtId="184" fontId="0" fillId="0" borderId="0" applyFont="0" applyFill="0" applyBorder="0" applyAlignment="0" applyProtection="0">
      <alignment vertical="center"/>
    </xf>
    <xf numFmtId="0" fontId="25" fillId="17" borderId="0" applyNumberFormat="0" applyBorder="0" applyAlignment="0" applyProtection="0">
      <alignment vertical="center"/>
    </xf>
    <xf numFmtId="184" fontId="0" fillId="0" borderId="0" applyFont="0" applyFill="0" applyBorder="0" applyAlignment="0" applyProtection="0"/>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61" fillId="0" borderId="0" applyNumberFormat="0" applyFill="0" applyBorder="0" applyAlignment="0" applyProtection="0">
      <alignment vertical="center"/>
    </xf>
    <xf numFmtId="0" fontId="6" fillId="0" borderId="0"/>
    <xf numFmtId="0" fontId="25" fillId="17" borderId="0" applyNumberFormat="0" applyBorder="0" applyAlignment="0" applyProtection="0">
      <alignment vertical="center"/>
    </xf>
    <xf numFmtId="184" fontId="0" fillId="0" borderId="0" applyFont="0" applyFill="0" applyBorder="0" applyAlignment="0" applyProtection="0"/>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9" borderId="0" applyNumberFormat="0" applyBorder="0" applyAlignment="0" applyProtection="0">
      <alignment vertical="center"/>
    </xf>
    <xf numFmtId="0" fontId="46" fillId="17" borderId="0" applyNumberFormat="0" applyBorder="0" applyAlignment="0" applyProtection="0">
      <alignment vertical="center"/>
    </xf>
    <xf numFmtId="0" fontId="59" fillId="16" borderId="0" applyNumberFormat="0" applyBorder="0" applyAlignment="0" applyProtection="0">
      <alignment vertical="center"/>
    </xf>
    <xf numFmtId="0" fontId="25" fillId="17" borderId="0" applyNumberFormat="0" applyBorder="0" applyAlignment="0" applyProtection="0">
      <alignment vertical="center"/>
    </xf>
    <xf numFmtId="9" fontId="0" fillId="0" borderId="0" applyFont="0" applyFill="0" applyBorder="0" applyAlignment="0" applyProtection="0"/>
    <xf numFmtId="0" fontId="0" fillId="0" borderId="0">
      <alignment vertical="center"/>
    </xf>
    <xf numFmtId="0" fontId="23" fillId="0" borderId="10" applyNumberFormat="0" applyFill="0" applyAlignment="0" applyProtection="0">
      <alignment vertical="center"/>
    </xf>
    <xf numFmtId="0" fontId="58" fillId="0" borderId="8" applyNumberFormat="0" applyFill="0" applyAlignment="0" applyProtection="0">
      <alignment vertical="center"/>
    </xf>
    <xf numFmtId="0" fontId="25" fillId="17" borderId="0" applyNumberFormat="0" applyBorder="0" applyAlignment="0" applyProtection="0">
      <alignment vertical="center"/>
    </xf>
    <xf numFmtId="0" fontId="57" fillId="0" borderId="0" applyNumberFormat="0" applyFill="0" applyBorder="0" applyAlignment="0" applyProtection="0">
      <alignment vertical="center"/>
    </xf>
    <xf numFmtId="0" fontId="25" fillId="17" borderId="0" applyNumberFormat="0" applyBorder="0" applyAlignment="0" applyProtection="0">
      <alignment vertical="center"/>
    </xf>
    <xf numFmtId="0" fontId="57" fillId="0" borderId="0" applyNumberFormat="0" applyFill="0" applyBorder="0" applyAlignment="0" applyProtection="0">
      <alignment vertical="center"/>
    </xf>
    <xf numFmtId="0" fontId="53" fillId="16" borderId="5" applyNumberFormat="0" applyAlignment="0" applyProtection="0">
      <alignment vertical="center"/>
    </xf>
    <xf numFmtId="0" fontId="25" fillId="17" borderId="0" applyNumberFormat="0" applyBorder="0" applyAlignment="0" applyProtection="0">
      <alignment vertical="center"/>
    </xf>
    <xf numFmtId="0" fontId="57" fillId="0" borderId="0" applyNumberFormat="0" applyFill="0" applyBorder="0" applyAlignment="0" applyProtection="0">
      <alignment vertical="center"/>
    </xf>
    <xf numFmtId="0" fontId="25" fillId="17" borderId="0" applyNumberFormat="0" applyBorder="0" applyAlignment="0" applyProtection="0">
      <alignment vertical="center"/>
    </xf>
    <xf numFmtId="0" fontId="48" fillId="14" borderId="6" applyNumberFormat="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53" fillId="16" borderId="5" applyNumberFormat="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20"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0" fillId="0" borderId="0">
      <alignment vertical="center"/>
    </xf>
    <xf numFmtId="0" fontId="25" fillId="17" borderId="0" applyNumberFormat="0" applyBorder="0" applyAlignment="0" applyProtection="0">
      <alignment vertical="center"/>
    </xf>
    <xf numFmtId="0" fontId="0" fillId="0" borderId="0"/>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0" borderId="0"/>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184" fontId="0" fillId="0" borderId="0" applyFont="0" applyFill="0" applyBorder="0" applyAlignment="0" applyProtection="0">
      <alignment vertical="center"/>
    </xf>
    <xf numFmtId="0" fontId="25" fillId="17" borderId="0" applyNumberFormat="0" applyBorder="0" applyAlignment="0" applyProtection="0">
      <alignment vertical="center"/>
    </xf>
    <xf numFmtId="0" fontId="0" fillId="0" borderId="0">
      <alignment vertical="center"/>
    </xf>
    <xf numFmtId="0" fontId="25" fillId="17" borderId="0" applyNumberFormat="0" applyBorder="0" applyAlignment="0" applyProtection="0">
      <alignment vertical="center"/>
    </xf>
    <xf numFmtId="0" fontId="0" fillId="0" borderId="0"/>
    <xf numFmtId="4" fontId="0" fillId="0" borderId="0" applyFont="0" applyFill="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9" borderId="0" applyNumberFormat="0" applyBorder="0" applyAlignment="0" applyProtection="0">
      <alignment vertical="center"/>
    </xf>
    <xf numFmtId="0" fontId="59" fillId="16"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9"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9" fillId="0" borderId="0"/>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60" fillId="0" borderId="9"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184" fontId="0" fillId="0" borderId="0" applyFont="0" applyFill="0" applyBorder="0" applyAlignment="0" applyProtection="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184" fontId="0" fillId="0" borderId="0" applyFont="0" applyFill="0" applyBorder="0" applyAlignment="0" applyProtection="0"/>
    <xf numFmtId="0" fontId="25" fillId="27" borderId="0" applyNumberFormat="0" applyBorder="0" applyAlignment="0" applyProtection="0">
      <alignment vertical="center"/>
    </xf>
    <xf numFmtId="0" fontId="25" fillId="21" borderId="0" applyNumberFormat="0" applyBorder="0" applyAlignment="0" applyProtection="0">
      <alignment vertical="center"/>
    </xf>
    <xf numFmtId="0" fontId="25" fillId="27" borderId="0" applyNumberFormat="0" applyBorder="0" applyAlignment="0" applyProtection="0">
      <alignment vertical="center"/>
    </xf>
    <xf numFmtId="0" fontId="0" fillId="0" borderId="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9" fontId="0" fillId="0" borderId="0" applyFont="0" applyFill="0" applyBorder="0" applyAlignment="0" applyProtection="0">
      <alignment vertical="center"/>
    </xf>
    <xf numFmtId="0" fontId="25" fillId="27" borderId="0" applyNumberFormat="0" applyBorder="0" applyAlignment="0" applyProtection="0">
      <alignment vertical="center"/>
    </xf>
    <xf numFmtId="0" fontId="25" fillId="21"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15" borderId="0" applyNumberFormat="0" applyBorder="0" applyAlignment="0" applyProtection="0">
      <alignment vertical="center"/>
    </xf>
    <xf numFmtId="0" fontId="25" fillId="20" borderId="0" applyNumberFormat="0" applyBorder="0" applyAlignment="0" applyProtection="0">
      <alignment vertical="center"/>
    </xf>
    <xf numFmtId="0" fontId="25" fillId="27" borderId="0" applyNumberFormat="0" applyBorder="0" applyAlignment="0" applyProtection="0">
      <alignment vertical="center"/>
    </xf>
    <xf numFmtId="0" fontId="0" fillId="0" borderId="0">
      <alignment vertical="center"/>
    </xf>
    <xf numFmtId="0" fontId="25" fillId="27" borderId="0" applyNumberFormat="0" applyBorder="0" applyAlignment="0" applyProtection="0">
      <alignment vertical="center"/>
    </xf>
    <xf numFmtId="184" fontId="0" fillId="0" borderId="0" applyFont="0" applyFill="0" applyBorder="0" applyAlignment="0" applyProtection="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184" fontId="0" fillId="0" borderId="0" applyFont="0" applyFill="0" applyBorder="0" applyAlignment="0" applyProtection="0">
      <alignment vertical="center"/>
    </xf>
    <xf numFmtId="0" fontId="25" fillId="20" borderId="0" applyNumberFormat="0" applyBorder="0" applyAlignment="0" applyProtection="0">
      <alignment vertical="center"/>
    </xf>
    <xf numFmtId="0" fontId="25" fillId="2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0" fillId="0" borderId="0">
      <alignment vertical="center"/>
    </xf>
    <xf numFmtId="0" fontId="25" fillId="20" borderId="0" applyNumberFormat="0" applyBorder="0" applyAlignment="0" applyProtection="0">
      <alignment vertical="center"/>
    </xf>
    <xf numFmtId="0" fontId="0" fillId="0" borderId="0">
      <alignment vertical="center"/>
    </xf>
    <xf numFmtId="0" fontId="0" fillId="0" borderId="0">
      <alignment vertical="center"/>
    </xf>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15"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0" fillId="0" borderId="9" applyNumberFormat="0" applyFill="0" applyAlignment="0" applyProtection="0">
      <alignment vertical="center"/>
    </xf>
    <xf numFmtId="0" fontId="0" fillId="0" borderId="0"/>
    <xf numFmtId="0" fontId="6"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0" fillId="0" borderId="0">
      <alignment vertical="center"/>
    </xf>
    <xf numFmtId="0" fontId="25" fillId="20" borderId="0" applyNumberFormat="0" applyBorder="0" applyAlignment="0" applyProtection="0">
      <alignment vertical="center"/>
    </xf>
    <xf numFmtId="0" fontId="57" fillId="0" borderId="0" applyNumberFormat="0" applyFill="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0" fillId="0" borderId="0">
      <alignment vertical="center"/>
    </xf>
    <xf numFmtId="0" fontId="25" fillId="20" borderId="0" applyNumberFormat="0" applyBorder="0" applyAlignment="0" applyProtection="0">
      <alignment vertical="center"/>
    </xf>
    <xf numFmtId="0" fontId="0" fillId="0" borderId="0">
      <alignment vertical="center"/>
    </xf>
    <xf numFmtId="0" fontId="0" fillId="0" borderId="0"/>
    <xf numFmtId="0" fontId="25" fillId="20" borderId="0" applyNumberFormat="0" applyBorder="0" applyAlignment="0" applyProtection="0">
      <alignment vertical="center"/>
    </xf>
    <xf numFmtId="0" fontId="0" fillId="0" borderId="0">
      <alignment vertical="center"/>
    </xf>
    <xf numFmtId="0" fontId="0"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9"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9"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8" fillId="14" borderId="6"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0" borderId="0"/>
    <xf numFmtId="0" fontId="25" fillId="20" borderId="0" applyNumberFormat="0" applyBorder="0" applyAlignment="0" applyProtection="0">
      <alignment vertical="center"/>
    </xf>
    <xf numFmtId="41" fontId="0" fillId="0" borderId="0" applyFont="0" applyFill="0" applyBorder="0" applyAlignment="0" applyProtection="0">
      <alignment vertical="center"/>
    </xf>
    <xf numFmtId="0" fontId="25" fillId="0" borderId="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59" fillId="13"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15" borderId="0" applyNumberFormat="0" applyBorder="0" applyAlignment="0" applyProtection="0">
      <alignment vertical="center"/>
    </xf>
    <xf numFmtId="0" fontId="54" fillId="19" borderId="0" applyNumberFormat="0" applyBorder="0" applyAlignment="0" applyProtection="0">
      <alignment vertical="center"/>
    </xf>
    <xf numFmtId="0" fontId="25" fillId="21" borderId="0" applyNumberFormat="0" applyBorder="0" applyAlignment="0" applyProtection="0">
      <alignment vertical="center"/>
    </xf>
    <xf numFmtId="0" fontId="25" fillId="0" borderId="0">
      <alignment vertical="center"/>
    </xf>
    <xf numFmtId="0" fontId="25" fillId="21" borderId="0" applyNumberFormat="0" applyBorder="0" applyAlignment="0" applyProtection="0">
      <alignment vertical="center"/>
    </xf>
    <xf numFmtId="0" fontId="73" fillId="0" borderId="0" applyNumberFormat="0" applyFill="0" applyBorder="0" applyAlignment="0" applyProtection="0">
      <alignment vertical="top"/>
      <protection locked="0"/>
    </xf>
    <xf numFmtId="0" fontId="25" fillId="21" borderId="0" applyNumberFormat="0" applyBorder="0" applyAlignment="0" applyProtection="0">
      <alignment vertical="center"/>
    </xf>
    <xf numFmtId="0" fontId="50" fillId="0" borderId="11" applyNumberFormat="0" applyFill="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0" fillId="0" borderId="0">
      <alignment vertical="center"/>
    </xf>
    <xf numFmtId="0" fontId="25" fillId="16" borderId="0" applyNumberFormat="0" applyBorder="0" applyAlignment="0" applyProtection="0">
      <alignment vertical="center"/>
    </xf>
    <xf numFmtId="0" fontId="0" fillId="0" borderId="0"/>
    <xf numFmtId="0" fontId="25" fillId="16" borderId="0" applyNumberFormat="0" applyBorder="0" applyAlignment="0" applyProtection="0">
      <alignment vertical="center"/>
    </xf>
    <xf numFmtId="0" fontId="25" fillId="9" borderId="0" applyNumberFormat="0" applyBorder="0" applyAlignment="0" applyProtection="0">
      <alignment vertical="center"/>
    </xf>
    <xf numFmtId="0" fontId="0" fillId="0" borderId="0">
      <alignment vertical="center"/>
    </xf>
    <xf numFmtId="0" fontId="25" fillId="16" borderId="0" applyNumberFormat="0" applyBorder="0" applyAlignment="0" applyProtection="0">
      <alignment vertical="center"/>
    </xf>
    <xf numFmtId="0" fontId="46" fillId="28" borderId="0" applyNumberFormat="0" applyBorder="0" applyAlignment="0" applyProtection="0">
      <alignment vertical="center"/>
    </xf>
    <xf numFmtId="0" fontId="0" fillId="0" borderId="0"/>
    <xf numFmtId="0" fontId="25" fillId="16" borderId="0" applyNumberFormat="0" applyBorder="0" applyAlignment="0" applyProtection="0">
      <alignment vertical="center"/>
    </xf>
    <xf numFmtId="0" fontId="0" fillId="0" borderId="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0" fillId="0" borderId="0">
      <alignment vertical="center"/>
    </xf>
    <xf numFmtId="0" fontId="25" fillId="16" borderId="0" applyNumberFormat="0" applyBorder="0" applyAlignment="0" applyProtection="0">
      <alignment vertical="center"/>
    </xf>
    <xf numFmtId="0" fontId="0" fillId="0" borderId="0">
      <alignment vertical="center"/>
    </xf>
    <xf numFmtId="0" fontId="25" fillId="21" borderId="0" applyNumberFormat="0" applyBorder="0" applyAlignment="0" applyProtection="0">
      <alignment vertical="center"/>
    </xf>
    <xf numFmtId="0" fontId="0" fillId="0" borderId="0">
      <alignment vertical="center"/>
    </xf>
    <xf numFmtId="0" fontId="25" fillId="16" borderId="0" applyNumberFormat="0" applyBorder="0" applyAlignment="0" applyProtection="0">
      <alignment vertical="center"/>
    </xf>
    <xf numFmtId="0" fontId="0" fillId="0" borderId="0"/>
    <xf numFmtId="0" fontId="0" fillId="0" borderId="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0" fillId="0" borderId="0">
      <alignment vertical="center"/>
    </xf>
    <xf numFmtId="0" fontId="25" fillId="21" borderId="0" applyNumberFormat="0" applyBorder="0" applyAlignment="0" applyProtection="0">
      <alignment vertical="center"/>
    </xf>
    <xf numFmtId="0" fontId="46" fillId="22" borderId="0" applyNumberFormat="0" applyBorder="0" applyAlignment="0" applyProtection="0">
      <alignment vertical="center"/>
    </xf>
    <xf numFmtId="0" fontId="25" fillId="16"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50" fillId="0" borderId="11" applyNumberFormat="0" applyFill="0" applyAlignment="0" applyProtection="0">
      <alignment vertical="center"/>
    </xf>
    <xf numFmtId="0" fontId="0" fillId="0" borderId="0"/>
    <xf numFmtId="0" fontId="25" fillId="21" borderId="0" applyNumberFormat="0" applyBorder="0" applyAlignment="0" applyProtection="0">
      <alignment vertical="center"/>
    </xf>
    <xf numFmtId="184" fontId="0" fillId="0" borderId="0" applyFont="0" applyFill="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0" fillId="0" borderId="0">
      <alignment vertical="center"/>
    </xf>
    <xf numFmtId="0" fontId="25" fillId="21" borderId="0" applyNumberFormat="0" applyBorder="0" applyAlignment="0" applyProtection="0">
      <alignment vertical="center"/>
    </xf>
    <xf numFmtId="0" fontId="0" fillId="0" borderId="0">
      <alignment vertical="center"/>
    </xf>
    <xf numFmtId="0" fontId="25" fillId="21" borderId="0" applyNumberFormat="0" applyBorder="0" applyAlignment="0" applyProtection="0">
      <alignment vertical="center"/>
    </xf>
    <xf numFmtId="0" fontId="0" fillId="0" borderId="0">
      <alignment vertical="center"/>
    </xf>
    <xf numFmtId="0" fontId="25" fillId="21" borderId="0" applyNumberFormat="0" applyBorder="0" applyAlignment="0" applyProtection="0">
      <alignment vertical="center"/>
    </xf>
    <xf numFmtId="184" fontId="0" fillId="0" borderId="0" applyFont="0" applyFill="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0" fillId="0" borderId="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46" fillId="17"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0" fillId="0" borderId="0">
      <alignment vertical="center"/>
    </xf>
    <xf numFmtId="0" fontId="25" fillId="21" borderId="0" applyNumberFormat="0" applyBorder="0" applyAlignment="0" applyProtection="0">
      <alignment vertical="center"/>
    </xf>
    <xf numFmtId="0" fontId="81" fillId="0" borderId="0" applyProtection="0">
      <alignment vertical="center"/>
    </xf>
    <xf numFmtId="0" fontId="25" fillId="21" borderId="0" applyNumberFormat="0" applyBorder="0" applyAlignment="0" applyProtection="0">
      <alignment vertical="center"/>
    </xf>
    <xf numFmtId="0" fontId="0" fillId="0" borderId="0"/>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184" fontId="0" fillId="0" borderId="0" applyFont="0" applyFill="0" applyBorder="0" applyAlignment="0" applyProtection="0"/>
    <xf numFmtId="0" fontId="25" fillId="21" borderId="0" applyNumberFormat="0" applyBorder="0" applyAlignment="0" applyProtection="0">
      <alignment vertical="center"/>
    </xf>
    <xf numFmtId="0" fontId="0" fillId="0" borderId="0"/>
    <xf numFmtId="0" fontId="25" fillId="21" borderId="0" applyNumberFormat="0" applyBorder="0" applyAlignment="0" applyProtection="0">
      <alignment vertical="center"/>
    </xf>
    <xf numFmtId="0" fontId="0" fillId="0" borderId="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0" fillId="0" borderId="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21" borderId="0" applyNumberFormat="0" applyBorder="0" applyAlignment="0" applyProtection="0">
      <alignment vertical="center"/>
    </xf>
    <xf numFmtId="0" fontId="25" fillId="16" borderId="0" applyNumberFormat="0" applyBorder="0" applyAlignment="0" applyProtection="0">
      <alignment vertical="center"/>
    </xf>
    <xf numFmtId="0" fontId="25" fillId="15" borderId="0" applyNumberFormat="0" applyBorder="0" applyAlignment="0" applyProtection="0">
      <alignment vertical="center"/>
    </xf>
    <xf numFmtId="0" fontId="54" fillId="19" borderId="0" applyNumberFormat="0" applyBorder="0" applyAlignment="0" applyProtection="0">
      <alignment vertical="center"/>
    </xf>
    <xf numFmtId="0" fontId="25" fillId="15" borderId="0" applyNumberFormat="0" applyBorder="0" applyAlignment="0" applyProtection="0">
      <alignment vertical="center"/>
    </xf>
    <xf numFmtId="0" fontId="59" fillId="9" borderId="0" applyNumberFormat="0" applyBorder="0" applyAlignment="0" applyProtection="0">
      <alignment vertical="center"/>
    </xf>
    <xf numFmtId="0" fontId="54" fillId="19" borderId="0" applyNumberFormat="0" applyBorder="0" applyAlignment="0" applyProtection="0">
      <alignment vertical="center"/>
    </xf>
    <xf numFmtId="0" fontId="25" fillId="15" borderId="0" applyNumberFormat="0" applyBorder="0" applyAlignment="0" applyProtection="0">
      <alignment vertical="center"/>
    </xf>
    <xf numFmtId="0" fontId="54" fillId="19" borderId="0" applyNumberFormat="0" applyBorder="0" applyAlignment="0" applyProtection="0">
      <alignment vertical="center"/>
    </xf>
    <xf numFmtId="0" fontId="25" fillId="15" borderId="0" applyNumberFormat="0" applyBorder="0" applyAlignment="0" applyProtection="0">
      <alignment vertical="center"/>
    </xf>
    <xf numFmtId="184" fontId="0" fillId="0" borderId="0" applyFont="0" applyFill="0" applyBorder="0" applyAlignment="0" applyProtection="0">
      <alignment vertical="center"/>
    </xf>
    <xf numFmtId="0" fontId="65" fillId="0" borderId="13" applyNumberFormat="0" applyFill="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5" fillId="15" borderId="0" applyNumberFormat="0" applyBorder="0" applyAlignment="0" applyProtection="0">
      <alignment vertical="center"/>
    </xf>
    <xf numFmtId="0" fontId="54" fillId="19" borderId="0" applyNumberFormat="0" applyBorder="0" applyAlignment="0" applyProtection="0">
      <alignment vertical="center"/>
    </xf>
    <xf numFmtId="0" fontId="25" fillId="15" borderId="0" applyNumberFormat="0" applyBorder="0" applyAlignment="0" applyProtection="0">
      <alignment vertical="center"/>
    </xf>
    <xf numFmtId="0" fontId="0" fillId="0" borderId="0">
      <alignment vertical="center"/>
    </xf>
    <xf numFmtId="0" fontId="25" fillId="15" borderId="0" applyNumberFormat="0" applyBorder="0" applyAlignment="0" applyProtection="0">
      <alignment vertical="center"/>
    </xf>
    <xf numFmtId="0" fontId="0" fillId="0" borderId="0"/>
    <xf numFmtId="0" fontId="54" fillId="19"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6" fillId="0" borderId="0">
      <alignment vertical="center"/>
    </xf>
    <xf numFmtId="184" fontId="0" fillId="0" borderId="0" applyFont="0" applyFill="0" applyBorder="0" applyAlignment="0" applyProtection="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54" fillId="19"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65" fillId="0" borderId="13" applyNumberFormat="0" applyFill="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184" fontId="0" fillId="0" borderId="0" applyFont="0" applyFill="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46" fillId="17" borderId="0" applyNumberFormat="0" applyBorder="0" applyAlignment="0" applyProtection="0">
      <alignment vertical="center"/>
    </xf>
    <xf numFmtId="0" fontId="25" fillId="15" borderId="0" applyNumberFormat="0" applyBorder="0" applyAlignment="0" applyProtection="0">
      <alignment vertical="center"/>
    </xf>
    <xf numFmtId="0" fontId="46" fillId="17" borderId="0" applyNumberFormat="0" applyBorder="0" applyAlignment="0" applyProtection="0">
      <alignment vertical="center"/>
    </xf>
    <xf numFmtId="0" fontId="25" fillId="15" borderId="0" applyNumberFormat="0" applyBorder="0" applyAlignment="0" applyProtection="0">
      <alignment vertical="center"/>
    </xf>
    <xf numFmtId="0" fontId="46" fillId="17"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46" fillId="17" borderId="0" applyNumberFormat="0" applyBorder="0" applyAlignment="0" applyProtection="0">
      <alignment vertical="center"/>
    </xf>
    <xf numFmtId="0" fontId="25" fillId="15" borderId="0" applyNumberFormat="0" applyBorder="0" applyAlignment="0" applyProtection="0">
      <alignment vertical="center"/>
    </xf>
    <xf numFmtId="0" fontId="46" fillId="17" borderId="0" applyNumberFormat="0" applyBorder="0" applyAlignment="0" applyProtection="0">
      <alignment vertical="center"/>
    </xf>
    <xf numFmtId="0" fontId="0" fillId="0" borderId="0">
      <alignment vertical="center"/>
    </xf>
    <xf numFmtId="0" fontId="25" fillId="15" borderId="0" applyNumberFormat="0" applyBorder="0" applyAlignment="0" applyProtection="0">
      <alignment vertical="center"/>
    </xf>
    <xf numFmtId="0" fontId="46" fillId="17" borderId="0" applyNumberFormat="0" applyBorder="0" applyAlignment="0" applyProtection="0">
      <alignment vertical="center"/>
    </xf>
    <xf numFmtId="0" fontId="25" fillId="26" borderId="0" applyNumberFormat="0" applyBorder="0" applyAlignment="0" applyProtection="0">
      <alignment vertical="center"/>
    </xf>
    <xf numFmtId="0" fontId="54" fillId="19" borderId="0" applyNumberFormat="0" applyBorder="0" applyAlignment="0" applyProtection="0">
      <alignment vertical="center"/>
    </xf>
    <xf numFmtId="0" fontId="25" fillId="26" borderId="0" applyNumberFormat="0" applyBorder="0" applyAlignment="0" applyProtection="0">
      <alignment vertical="center"/>
    </xf>
    <xf numFmtId="0" fontId="54" fillId="19" borderId="0" applyNumberFormat="0" applyBorder="0" applyAlignment="0" applyProtection="0">
      <alignment vertical="center"/>
    </xf>
    <xf numFmtId="0" fontId="25" fillId="26" borderId="0" applyNumberFormat="0" applyBorder="0" applyAlignment="0" applyProtection="0">
      <alignment vertical="center"/>
    </xf>
    <xf numFmtId="0" fontId="0" fillId="0" borderId="0">
      <alignment vertical="center"/>
    </xf>
    <xf numFmtId="0" fontId="0" fillId="0" borderId="0">
      <alignment vertical="center"/>
    </xf>
    <xf numFmtId="0" fontId="54" fillId="19" borderId="0" applyNumberFormat="0" applyBorder="0" applyAlignment="0" applyProtection="0">
      <alignment vertical="center"/>
    </xf>
    <xf numFmtId="0" fontId="25" fillId="26" borderId="0" applyNumberFormat="0" applyBorder="0" applyAlignment="0" applyProtection="0">
      <alignment vertical="center"/>
    </xf>
    <xf numFmtId="0" fontId="0" fillId="0" borderId="0"/>
    <xf numFmtId="0" fontId="0" fillId="0" borderId="0">
      <alignment vertical="center"/>
    </xf>
    <xf numFmtId="0" fontId="25" fillId="26" borderId="0" applyNumberFormat="0" applyBorder="0" applyAlignment="0" applyProtection="0">
      <alignment vertical="center"/>
    </xf>
    <xf numFmtId="0" fontId="0" fillId="0" borderId="0"/>
    <xf numFmtId="0" fontId="53" fillId="16" borderId="5" applyNumberFormat="0" applyAlignment="0" applyProtection="0">
      <alignment vertical="center"/>
    </xf>
    <xf numFmtId="0" fontId="25" fillId="26" borderId="0" applyNumberFormat="0" applyBorder="0" applyAlignment="0" applyProtection="0">
      <alignment vertical="center"/>
    </xf>
    <xf numFmtId="0" fontId="0" fillId="0" borderId="0">
      <alignment vertical="center"/>
    </xf>
    <xf numFmtId="0" fontId="46" fillId="13" borderId="0" applyNumberFormat="0" applyBorder="0" applyAlignment="0" applyProtection="0">
      <alignment vertical="center"/>
    </xf>
    <xf numFmtId="0" fontId="25" fillId="26" borderId="0" applyNumberFormat="0" applyBorder="0" applyAlignment="0" applyProtection="0">
      <alignment vertical="center"/>
    </xf>
    <xf numFmtId="0" fontId="68" fillId="0" borderId="0" applyNumberFormat="0" applyFill="0" applyBorder="0" applyAlignment="0" applyProtection="0">
      <alignment vertical="center"/>
    </xf>
    <xf numFmtId="0" fontId="25" fillId="26" borderId="0" applyNumberFormat="0" applyBorder="0" applyAlignment="0" applyProtection="0">
      <alignment vertical="center"/>
    </xf>
    <xf numFmtId="0" fontId="6" fillId="0" borderId="0"/>
    <xf numFmtId="0" fontId="0" fillId="0" borderId="0">
      <alignment vertical="center"/>
    </xf>
    <xf numFmtId="0" fontId="25" fillId="26" borderId="0" applyNumberFormat="0" applyBorder="0" applyAlignment="0" applyProtection="0">
      <alignment vertical="center"/>
    </xf>
    <xf numFmtId="0" fontId="0" fillId="0" borderId="0"/>
    <xf numFmtId="0" fontId="25" fillId="26"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0" fontId="25" fillId="26" borderId="0" applyNumberFormat="0" applyBorder="0" applyAlignment="0" applyProtection="0">
      <alignment vertical="center"/>
    </xf>
    <xf numFmtId="0" fontId="25" fillId="9" borderId="0" applyNumberFormat="0" applyBorder="0" applyAlignment="0" applyProtection="0">
      <alignment vertical="center"/>
    </xf>
    <xf numFmtId="0" fontId="54" fillId="19" borderId="0" applyNumberFormat="0" applyBorder="0" applyAlignment="0" applyProtection="0">
      <alignment vertical="center"/>
    </xf>
    <xf numFmtId="0" fontId="25" fillId="9" borderId="0" applyNumberFormat="0" applyBorder="0" applyAlignment="0" applyProtection="0">
      <alignment vertical="center"/>
    </xf>
    <xf numFmtId="0" fontId="0" fillId="0" borderId="0">
      <alignment vertical="center"/>
    </xf>
    <xf numFmtId="0" fontId="6" fillId="0" borderId="0">
      <alignment vertical="center"/>
    </xf>
    <xf numFmtId="0" fontId="25" fillId="9" borderId="0" applyNumberFormat="0" applyBorder="0" applyAlignment="0" applyProtection="0">
      <alignment vertical="center"/>
    </xf>
    <xf numFmtId="0" fontId="0" fillId="0" borderId="0">
      <alignment vertical="center"/>
    </xf>
    <xf numFmtId="184" fontId="0" fillId="0" borderId="0" applyFont="0" applyFill="0" applyBorder="0" applyAlignment="0" applyProtection="0"/>
    <xf numFmtId="0" fontId="25" fillId="9" borderId="0" applyNumberFormat="0" applyBorder="0" applyAlignment="0" applyProtection="0">
      <alignment vertical="center"/>
    </xf>
    <xf numFmtId="0" fontId="0" fillId="0" borderId="0"/>
    <xf numFmtId="0" fontId="25" fillId="9" borderId="0" applyNumberFormat="0" applyBorder="0" applyAlignment="0" applyProtection="0">
      <alignment vertical="center"/>
    </xf>
    <xf numFmtId="0" fontId="0" fillId="0" borderId="0">
      <alignment vertical="center"/>
    </xf>
    <xf numFmtId="0" fontId="25" fillId="9" borderId="0" applyNumberFormat="0" applyBorder="0" applyAlignment="0" applyProtection="0">
      <alignment vertical="center"/>
    </xf>
    <xf numFmtId="184" fontId="0" fillId="0" borderId="0" applyFont="0" applyFill="0" applyBorder="0" applyAlignment="0" applyProtection="0">
      <alignment vertical="center"/>
    </xf>
    <xf numFmtId="0" fontId="25" fillId="9" borderId="0" applyNumberFormat="0" applyBorder="0" applyAlignment="0" applyProtection="0">
      <alignment vertical="center"/>
    </xf>
    <xf numFmtId="0" fontId="0" fillId="0" borderId="0">
      <alignment vertical="center"/>
    </xf>
    <xf numFmtId="0" fontId="25" fillId="9" borderId="0" applyNumberFormat="0" applyBorder="0" applyAlignment="0" applyProtection="0">
      <alignment vertical="center"/>
    </xf>
    <xf numFmtId="0" fontId="0" fillId="0" borderId="0"/>
    <xf numFmtId="0" fontId="25" fillId="26" borderId="0" applyNumberFormat="0" applyBorder="0" applyAlignment="0" applyProtection="0">
      <alignment vertical="center"/>
    </xf>
    <xf numFmtId="0" fontId="0" fillId="0" borderId="0">
      <alignment vertical="center"/>
    </xf>
    <xf numFmtId="0" fontId="25" fillId="9" borderId="0" applyNumberFormat="0" applyBorder="0" applyAlignment="0" applyProtection="0">
      <alignment vertical="center"/>
    </xf>
    <xf numFmtId="0" fontId="0"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184" fontId="0" fillId="0" borderId="0" applyFont="0" applyFill="0" applyBorder="0" applyAlignment="0" applyProtection="0">
      <alignment vertical="center"/>
    </xf>
    <xf numFmtId="0" fontId="25" fillId="9" borderId="0" applyNumberFormat="0" applyBorder="0" applyAlignment="0" applyProtection="0">
      <alignment vertical="center"/>
    </xf>
    <xf numFmtId="0" fontId="6" fillId="0" borderId="0"/>
    <xf numFmtId="0" fontId="0" fillId="0" borderId="0">
      <alignment vertical="center"/>
    </xf>
    <xf numFmtId="184" fontId="0" fillId="0" borderId="0" applyFont="0" applyFill="0" applyBorder="0" applyAlignment="0" applyProtection="0"/>
    <xf numFmtId="0" fontId="25" fillId="26" borderId="0" applyNumberFormat="0" applyBorder="0" applyAlignment="0" applyProtection="0">
      <alignment vertical="center"/>
    </xf>
    <xf numFmtId="0" fontId="25" fillId="0" borderId="0"/>
    <xf numFmtId="0" fontId="25" fillId="9" borderId="0" applyNumberFormat="0" applyBorder="0" applyAlignment="0" applyProtection="0">
      <alignment vertical="center"/>
    </xf>
    <xf numFmtId="0" fontId="78" fillId="0" borderId="0"/>
    <xf numFmtId="0" fontId="25" fillId="9" borderId="0" applyNumberFormat="0" applyBorder="0" applyAlignment="0" applyProtection="0">
      <alignment vertical="center"/>
    </xf>
    <xf numFmtId="0" fontId="6" fillId="0" borderId="0"/>
    <xf numFmtId="0" fontId="0" fillId="0" borderId="0">
      <alignment vertical="center"/>
    </xf>
    <xf numFmtId="184" fontId="0" fillId="0" borderId="0" applyFont="0" applyFill="0" applyBorder="0" applyAlignment="0" applyProtection="0"/>
    <xf numFmtId="0" fontId="25" fillId="26" borderId="0" applyNumberFormat="0" applyBorder="0" applyAlignment="0" applyProtection="0">
      <alignment vertical="center"/>
    </xf>
    <xf numFmtId="0" fontId="6" fillId="0" borderId="0"/>
    <xf numFmtId="184" fontId="0" fillId="0" borderId="0" applyFont="0" applyFill="0" applyBorder="0" applyAlignment="0" applyProtection="0"/>
    <xf numFmtId="0" fontId="25" fillId="9" borderId="0" applyNumberFormat="0" applyBorder="0" applyAlignment="0" applyProtection="0">
      <alignment vertical="center"/>
    </xf>
    <xf numFmtId="0" fontId="25" fillId="26" borderId="0" applyNumberFormat="0" applyBorder="0" applyAlignment="0" applyProtection="0">
      <alignment vertical="center"/>
    </xf>
    <xf numFmtId="0" fontId="54" fillId="19" borderId="0" applyNumberFormat="0" applyBorder="0" applyAlignment="0" applyProtection="0">
      <alignment vertical="center"/>
    </xf>
    <xf numFmtId="0" fontId="25" fillId="26" borderId="0" applyNumberFormat="0" applyBorder="0" applyAlignment="0" applyProtection="0">
      <alignment vertical="center"/>
    </xf>
    <xf numFmtId="0" fontId="25" fillId="0" borderId="0">
      <alignment vertical="center"/>
    </xf>
    <xf numFmtId="0" fontId="25" fillId="26" borderId="0" applyNumberFormat="0" applyBorder="0" applyAlignment="0" applyProtection="0">
      <alignment vertical="center"/>
    </xf>
    <xf numFmtId="0" fontId="6" fillId="0" borderId="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55" fillId="0" borderId="0" applyNumberFormat="0" applyFill="0" applyBorder="0" applyAlignment="0" applyProtection="0">
      <alignment vertical="center"/>
    </xf>
    <xf numFmtId="0" fontId="25" fillId="26" borderId="0" applyNumberFormat="0" applyBorder="0" applyAlignment="0" applyProtection="0">
      <alignment vertical="center"/>
    </xf>
    <xf numFmtId="0" fontId="6" fillId="0" borderId="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59" fillId="9"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0" fillId="0" borderId="0">
      <alignment vertical="center"/>
    </xf>
    <xf numFmtId="0" fontId="25" fillId="26" borderId="0" applyNumberFormat="0" applyBorder="0" applyAlignment="0" applyProtection="0">
      <alignment vertical="center"/>
    </xf>
    <xf numFmtId="0" fontId="0" fillId="0" borderId="0"/>
    <xf numFmtId="184" fontId="0" fillId="0" borderId="0" applyFont="0" applyFill="0" applyBorder="0" applyAlignment="0" applyProtection="0"/>
    <xf numFmtId="0" fontId="25" fillId="26" borderId="0" applyNumberFormat="0" applyBorder="0" applyAlignment="0" applyProtection="0">
      <alignment vertical="center"/>
    </xf>
    <xf numFmtId="0" fontId="25" fillId="0" borderId="0">
      <alignment vertical="center"/>
    </xf>
    <xf numFmtId="0" fontId="25" fillId="26" borderId="0" applyNumberFormat="0" applyBorder="0" applyAlignment="0" applyProtection="0">
      <alignment vertical="center"/>
    </xf>
    <xf numFmtId="184" fontId="0" fillId="0" borderId="0" applyFont="0" applyFill="0" applyBorder="0" applyAlignment="0" applyProtection="0">
      <alignment vertical="center"/>
    </xf>
    <xf numFmtId="0" fontId="25" fillId="26" borderId="0" applyNumberFormat="0" applyBorder="0" applyAlignment="0" applyProtection="0">
      <alignment vertical="center"/>
    </xf>
    <xf numFmtId="0" fontId="0" fillId="0" borderId="0"/>
    <xf numFmtId="184" fontId="0" fillId="0" borderId="0" applyFont="0" applyFill="0" applyBorder="0" applyAlignment="0" applyProtection="0"/>
    <xf numFmtId="0" fontId="25" fillId="26" borderId="0" applyNumberFormat="0" applyBorder="0" applyAlignment="0" applyProtection="0">
      <alignment vertical="center"/>
    </xf>
    <xf numFmtId="184" fontId="0" fillId="0" borderId="0" applyFont="0" applyFill="0" applyBorder="0" applyAlignment="0" applyProtection="0">
      <alignment vertical="center"/>
    </xf>
    <xf numFmtId="0" fontId="25" fillId="26" borderId="0" applyNumberFormat="0" applyBorder="0" applyAlignment="0" applyProtection="0">
      <alignment vertical="center"/>
    </xf>
    <xf numFmtId="180" fontId="0" fillId="0" borderId="0" applyFont="0" applyFill="0" applyBorder="0" applyAlignment="0" applyProtection="0">
      <alignment vertical="center"/>
    </xf>
    <xf numFmtId="0" fontId="25" fillId="26"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26" borderId="0" applyNumberFormat="0" applyBorder="0" applyAlignment="0" applyProtection="0">
      <alignment vertical="center"/>
    </xf>
    <xf numFmtId="0" fontId="25" fillId="0" borderId="0"/>
    <xf numFmtId="0" fontId="25" fillId="26" borderId="0" applyNumberFormat="0" applyBorder="0" applyAlignment="0" applyProtection="0">
      <alignment vertical="center"/>
    </xf>
    <xf numFmtId="0" fontId="46" fillId="8" borderId="0" applyNumberFormat="0" applyBorder="0" applyAlignment="0" applyProtection="0">
      <alignment vertical="center"/>
    </xf>
    <xf numFmtId="0" fontId="25" fillId="26" borderId="0" applyNumberFormat="0" applyBorder="0" applyAlignment="0" applyProtection="0">
      <alignment vertical="center"/>
    </xf>
    <xf numFmtId="0" fontId="46" fillId="8" borderId="0" applyNumberFormat="0" applyBorder="0" applyAlignment="0" applyProtection="0">
      <alignment vertical="center"/>
    </xf>
    <xf numFmtId="0" fontId="25" fillId="26" borderId="0" applyNumberFormat="0" applyBorder="0" applyAlignment="0" applyProtection="0">
      <alignment vertical="center"/>
    </xf>
    <xf numFmtId="0" fontId="59" fillId="13" borderId="0" applyNumberFormat="0" applyBorder="0" applyAlignment="0" applyProtection="0">
      <alignment vertical="center"/>
    </xf>
    <xf numFmtId="0" fontId="0" fillId="0" borderId="0"/>
    <xf numFmtId="0" fontId="25" fillId="26" borderId="0" applyNumberFormat="0" applyBorder="0" applyAlignment="0" applyProtection="0">
      <alignment vertical="center"/>
    </xf>
    <xf numFmtId="0" fontId="46" fillId="8" borderId="0" applyNumberFormat="0" applyBorder="0" applyAlignment="0" applyProtection="0">
      <alignment vertical="center"/>
    </xf>
    <xf numFmtId="0" fontId="25" fillId="26" borderId="0" applyNumberFormat="0" applyBorder="0" applyAlignment="0" applyProtection="0">
      <alignment vertical="center"/>
    </xf>
    <xf numFmtId="0" fontId="46" fillId="8" borderId="0" applyNumberFormat="0" applyBorder="0" applyAlignment="0" applyProtection="0">
      <alignment vertical="center"/>
    </xf>
    <xf numFmtId="0" fontId="0" fillId="0" borderId="0">
      <alignment vertical="center"/>
    </xf>
    <xf numFmtId="0" fontId="25" fillId="26" borderId="0" applyNumberFormat="0" applyBorder="0" applyAlignment="0" applyProtection="0">
      <alignment vertical="center"/>
    </xf>
    <xf numFmtId="0" fontId="46" fillId="8" borderId="0" applyNumberFormat="0" applyBorder="0" applyAlignment="0" applyProtection="0">
      <alignment vertical="center"/>
    </xf>
    <xf numFmtId="184" fontId="0" fillId="0" borderId="0" applyFont="0" applyFill="0" applyBorder="0" applyAlignment="0" applyProtection="0"/>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59" fillId="16" borderId="0" applyNumberFormat="0" applyBorder="0" applyAlignment="0" applyProtection="0">
      <alignment vertical="center"/>
    </xf>
    <xf numFmtId="0" fontId="25" fillId="2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25" fillId="26" borderId="0" applyNumberFormat="0" applyBorder="0" applyAlignment="0" applyProtection="0">
      <alignment vertical="center"/>
    </xf>
    <xf numFmtId="0" fontId="0" fillId="0" borderId="0"/>
    <xf numFmtId="0" fontId="25" fillId="26" borderId="0" applyNumberFormat="0" applyBorder="0" applyAlignment="0" applyProtection="0">
      <alignment vertical="center"/>
    </xf>
    <xf numFmtId="0" fontId="59" fillId="16" borderId="0" applyNumberFormat="0" applyBorder="0" applyAlignment="0" applyProtection="0">
      <alignment vertical="center"/>
    </xf>
    <xf numFmtId="0" fontId="25" fillId="26" borderId="0" applyNumberFormat="0" applyBorder="0" applyAlignment="0" applyProtection="0">
      <alignment vertical="center"/>
    </xf>
    <xf numFmtId="0" fontId="59" fillId="1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59" fillId="16" borderId="0" applyNumberFormat="0" applyBorder="0" applyAlignment="0" applyProtection="0">
      <alignment vertical="center"/>
    </xf>
    <xf numFmtId="0" fontId="25" fillId="26" borderId="0" applyNumberFormat="0" applyBorder="0" applyAlignment="0" applyProtection="0">
      <alignment vertical="center"/>
    </xf>
    <xf numFmtId="0" fontId="46" fillId="8" borderId="0" applyNumberFormat="0" applyBorder="0" applyAlignment="0" applyProtection="0">
      <alignment vertical="center"/>
    </xf>
    <xf numFmtId="184" fontId="0" fillId="0" borderId="0" applyFont="0" applyFill="0" applyBorder="0" applyAlignment="0" applyProtection="0"/>
    <xf numFmtId="0" fontId="25" fillId="9" borderId="0" applyNumberFormat="0" applyBorder="0" applyAlignment="0" applyProtection="0">
      <alignment vertical="center"/>
    </xf>
    <xf numFmtId="0" fontId="46" fillId="17" borderId="0" applyNumberFormat="0" applyBorder="0" applyAlignment="0" applyProtection="0">
      <alignment vertical="center"/>
    </xf>
    <xf numFmtId="0" fontId="59" fillId="16" borderId="0" applyNumberFormat="0" applyBorder="0" applyAlignment="0" applyProtection="0">
      <alignment vertical="center"/>
    </xf>
    <xf numFmtId="0" fontId="25" fillId="9" borderId="0" applyNumberFormat="0" applyBorder="0" applyAlignment="0" applyProtection="0">
      <alignment vertical="center"/>
    </xf>
    <xf numFmtId="0" fontId="46" fillId="17"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25" fillId="9" borderId="0" applyNumberFormat="0" applyBorder="0" applyAlignment="0" applyProtection="0">
      <alignment vertical="center"/>
    </xf>
    <xf numFmtId="0" fontId="0" fillId="0" borderId="0"/>
    <xf numFmtId="0" fontId="25" fillId="9" borderId="0" applyNumberFormat="0" applyBorder="0" applyAlignment="0" applyProtection="0">
      <alignment vertical="center"/>
    </xf>
    <xf numFmtId="0" fontId="59" fillId="16" borderId="0" applyNumberFormat="0" applyBorder="0" applyAlignment="0" applyProtection="0">
      <alignment vertical="center"/>
    </xf>
    <xf numFmtId="0" fontId="25" fillId="26" borderId="0" applyNumberFormat="0" applyBorder="0" applyAlignment="0" applyProtection="0">
      <alignment vertical="center"/>
    </xf>
    <xf numFmtId="0" fontId="46" fillId="8" borderId="0" applyNumberFormat="0" applyBorder="0" applyAlignment="0" applyProtection="0">
      <alignment vertical="center"/>
    </xf>
    <xf numFmtId="0" fontId="25" fillId="15" borderId="0" applyNumberFormat="0" applyBorder="0" applyAlignment="0" applyProtection="0">
      <alignment vertical="center"/>
    </xf>
    <xf numFmtId="184" fontId="0" fillId="0" borderId="0" applyFont="0" applyFill="0" applyBorder="0" applyAlignment="0" applyProtection="0">
      <alignment vertical="center"/>
    </xf>
    <xf numFmtId="0" fontId="25" fillId="17" borderId="0" applyNumberFormat="0" applyBorder="0" applyAlignment="0" applyProtection="0">
      <alignment vertical="center"/>
    </xf>
    <xf numFmtId="0" fontId="25" fillId="9" borderId="0" applyNumberFormat="0" applyBorder="0" applyAlignment="0" applyProtection="0">
      <alignment vertical="center"/>
    </xf>
    <xf numFmtId="0" fontId="25" fillId="20" borderId="0" applyNumberFormat="0" applyBorder="0" applyAlignment="0" applyProtection="0">
      <alignment vertical="center"/>
    </xf>
    <xf numFmtId="0" fontId="25" fillId="16" borderId="0" applyNumberFormat="0" applyBorder="0" applyAlignment="0" applyProtection="0">
      <alignment vertical="center"/>
    </xf>
    <xf numFmtId="0" fontId="25" fillId="27" borderId="0" applyNumberFormat="0" applyBorder="0" applyAlignment="0" applyProtection="0">
      <alignment vertical="center"/>
    </xf>
    <xf numFmtId="0" fontId="25" fillId="15" borderId="0" applyNumberFormat="0" applyBorder="0" applyAlignment="0" applyProtection="0">
      <alignment vertical="center"/>
    </xf>
    <xf numFmtId="0" fontId="59" fillId="9" borderId="0" applyNumberFormat="0" applyBorder="0" applyAlignment="0" applyProtection="0">
      <alignment vertical="center"/>
    </xf>
    <xf numFmtId="0" fontId="25" fillId="26"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59" fillId="13" borderId="0" applyNumberFormat="0" applyBorder="0" applyAlignment="0" applyProtection="0">
      <alignment vertical="center"/>
    </xf>
    <xf numFmtId="0" fontId="46" fillId="22" borderId="0" applyNumberFormat="0" applyBorder="0" applyAlignment="0" applyProtection="0">
      <alignment vertical="center"/>
    </xf>
    <xf numFmtId="0" fontId="0" fillId="0" borderId="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4" fillId="19"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46" fillId="22" borderId="0" applyNumberFormat="0" applyBorder="0" applyAlignment="0" applyProtection="0">
      <alignment vertical="center"/>
    </xf>
    <xf numFmtId="0" fontId="59" fillId="13" borderId="0" applyNumberFormat="0" applyBorder="0" applyAlignment="0" applyProtection="0">
      <alignment vertical="center"/>
    </xf>
    <xf numFmtId="0" fontId="68" fillId="0" borderId="0" applyNumberFormat="0" applyFill="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184" fontId="0" fillId="0" borderId="0" applyFont="0" applyFill="0" applyBorder="0" applyAlignment="0" applyProtection="0">
      <alignment vertical="center"/>
    </xf>
    <xf numFmtId="0" fontId="59" fillId="13" borderId="0" applyNumberFormat="0" applyBorder="0" applyAlignment="0" applyProtection="0">
      <alignment vertical="center"/>
    </xf>
    <xf numFmtId="0" fontId="25" fillId="0" borderId="0">
      <alignment vertical="center"/>
    </xf>
    <xf numFmtId="0" fontId="59" fillId="13" borderId="0" applyNumberFormat="0" applyBorder="0" applyAlignment="0" applyProtection="0">
      <alignment vertical="center"/>
    </xf>
    <xf numFmtId="189" fontId="85" fillId="0" borderId="0" applyFill="0" applyBorder="0" applyAlignment="0"/>
    <xf numFmtId="0" fontId="59" fillId="13" borderId="0" applyNumberFormat="0" applyBorder="0" applyAlignment="0" applyProtection="0">
      <alignment vertical="center"/>
    </xf>
    <xf numFmtId="0" fontId="46" fillId="22" borderId="0" applyNumberFormat="0" applyBorder="0" applyAlignment="0" applyProtection="0">
      <alignment vertical="center"/>
    </xf>
    <xf numFmtId="0" fontId="77" fillId="0" borderId="9" applyNumberFormat="0" applyFill="0" applyAlignment="0" applyProtection="0">
      <alignment vertical="center"/>
    </xf>
    <xf numFmtId="184" fontId="0" fillId="0" borderId="0" applyFont="0" applyFill="0" applyBorder="0" applyAlignment="0" applyProtection="0">
      <alignment vertical="center"/>
    </xf>
    <xf numFmtId="0" fontId="59" fillId="13" borderId="0" applyNumberFormat="0" applyBorder="0" applyAlignment="0" applyProtection="0">
      <alignment vertical="center"/>
    </xf>
    <xf numFmtId="184" fontId="0" fillId="0" borderId="0" applyFont="0" applyFill="0" applyBorder="0" applyAlignment="0" applyProtection="0">
      <alignment vertical="center"/>
    </xf>
    <xf numFmtId="0" fontId="65" fillId="0" borderId="13" applyNumberFormat="0" applyFill="0" applyAlignment="0" applyProtection="0">
      <alignment vertical="center"/>
    </xf>
    <xf numFmtId="0" fontId="59" fillId="13"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0" fillId="0" borderId="0">
      <alignment vertical="center"/>
    </xf>
    <xf numFmtId="0" fontId="46" fillId="22" borderId="0" applyNumberFormat="0" applyBorder="0" applyAlignment="0" applyProtection="0">
      <alignment vertical="center"/>
    </xf>
    <xf numFmtId="0" fontId="0" fillId="0" borderId="0">
      <alignment vertical="center"/>
    </xf>
    <xf numFmtId="0" fontId="25" fillId="0" borderId="0">
      <alignment vertical="center"/>
    </xf>
    <xf numFmtId="0" fontId="0" fillId="0" borderId="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25" fillId="0" borderId="0"/>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0" fillId="0" borderId="0">
      <alignment vertical="center"/>
    </xf>
    <xf numFmtId="0" fontId="46" fillId="22" borderId="0" applyNumberFormat="0" applyBorder="0" applyAlignment="0" applyProtection="0">
      <alignment vertical="center"/>
    </xf>
    <xf numFmtId="0" fontId="0" fillId="0" borderId="0"/>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184" fontId="0" fillId="0" borderId="0" applyFont="0" applyFill="0" applyBorder="0" applyAlignment="0" applyProtection="0"/>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0" fillId="0" borderId="0">
      <alignment vertical="center"/>
    </xf>
    <xf numFmtId="0" fontId="46" fillId="22" borderId="0" applyNumberFormat="0" applyBorder="0" applyAlignment="0" applyProtection="0">
      <alignment vertical="center"/>
    </xf>
    <xf numFmtId="0" fontId="0" fillId="0" borderId="0"/>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184" fontId="0" fillId="0" borderId="0" applyFont="0" applyFill="0" applyBorder="0" applyAlignment="0" applyProtection="0"/>
    <xf numFmtId="0" fontId="59" fillId="13" borderId="0" applyNumberFormat="0" applyBorder="0" applyAlignment="0" applyProtection="0">
      <alignment vertical="center"/>
    </xf>
    <xf numFmtId="0" fontId="0" fillId="0" borderId="0">
      <alignment vertical="center"/>
    </xf>
    <xf numFmtId="0" fontId="59" fillId="13" borderId="0" applyNumberFormat="0" applyBorder="0" applyAlignment="0" applyProtection="0">
      <alignment vertical="center"/>
    </xf>
    <xf numFmtId="0" fontId="0" fillId="0" borderId="0"/>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0" fillId="0" borderId="11" applyNumberFormat="0" applyFill="0" applyAlignment="0" applyProtection="0">
      <alignment vertical="center"/>
    </xf>
    <xf numFmtId="0" fontId="0" fillId="0" borderId="0"/>
    <xf numFmtId="0" fontId="59" fillId="13" borderId="0" applyNumberFormat="0" applyBorder="0" applyAlignment="0" applyProtection="0">
      <alignment vertical="center"/>
    </xf>
    <xf numFmtId="0" fontId="50" fillId="0" borderId="11" applyNumberFormat="0" applyFill="0" applyAlignment="0" applyProtection="0">
      <alignment vertical="center"/>
    </xf>
    <xf numFmtId="0" fontId="46" fillId="22" borderId="0" applyNumberFormat="0" applyBorder="0" applyAlignment="0" applyProtection="0">
      <alignment vertical="center"/>
    </xf>
    <xf numFmtId="0" fontId="50" fillId="0" borderId="11" applyNumberFormat="0" applyFill="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9" fillId="18" borderId="0" applyNumberFormat="0" applyBorder="0" applyAlignment="0" applyProtection="0">
      <alignment vertical="center"/>
    </xf>
    <xf numFmtId="0" fontId="46" fillId="17" borderId="0" applyNumberFormat="0" applyBorder="0" applyAlignment="0" applyProtection="0">
      <alignment vertical="center"/>
    </xf>
    <xf numFmtId="0" fontId="49" fillId="18"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9" fillId="18" borderId="0" applyNumberFormat="0" applyBorder="0" applyAlignment="0" applyProtection="0">
      <alignment vertical="center"/>
    </xf>
    <xf numFmtId="0" fontId="46" fillId="17" borderId="0" applyNumberFormat="0" applyBorder="0" applyAlignment="0" applyProtection="0">
      <alignment vertical="center"/>
    </xf>
    <xf numFmtId="0" fontId="0" fillId="0" borderId="0">
      <alignment vertical="center"/>
    </xf>
    <xf numFmtId="0" fontId="46" fillId="17" borderId="0" applyNumberFormat="0" applyBorder="0" applyAlignment="0" applyProtection="0">
      <alignment vertical="center"/>
    </xf>
    <xf numFmtId="184" fontId="0" fillId="0" borderId="0" applyFont="0" applyFill="0" applyBorder="0" applyAlignment="0" applyProtection="0">
      <alignment vertical="center"/>
    </xf>
    <xf numFmtId="0" fontId="59" fillId="17" borderId="0" applyNumberFormat="0" applyBorder="0" applyAlignment="0" applyProtection="0">
      <alignment vertical="center"/>
    </xf>
    <xf numFmtId="0" fontId="59" fillId="27" borderId="0" applyNumberFormat="0" applyBorder="0" applyAlignment="0" applyProtection="0">
      <alignment vertical="center"/>
    </xf>
    <xf numFmtId="0" fontId="59" fillId="17" borderId="0" applyNumberFormat="0" applyBorder="0" applyAlignment="0" applyProtection="0">
      <alignment vertical="center"/>
    </xf>
    <xf numFmtId="0" fontId="59" fillId="27" borderId="0" applyNumberFormat="0" applyBorder="0" applyAlignment="0" applyProtection="0">
      <alignment vertical="center"/>
    </xf>
    <xf numFmtId="0" fontId="59" fillId="17" borderId="0" applyNumberFormat="0" applyBorder="0" applyAlignment="0" applyProtection="0">
      <alignment vertical="center"/>
    </xf>
    <xf numFmtId="0" fontId="59" fillId="27" borderId="0" applyNumberFormat="0" applyBorder="0" applyAlignment="0" applyProtection="0">
      <alignment vertical="center"/>
    </xf>
    <xf numFmtId="0" fontId="46" fillId="13" borderId="0" applyNumberFormat="0" applyBorder="0" applyAlignment="0" applyProtection="0">
      <alignment vertical="center"/>
    </xf>
    <xf numFmtId="0" fontId="59" fillId="17" borderId="0" applyNumberFormat="0" applyBorder="0" applyAlignment="0" applyProtection="0">
      <alignment vertical="center"/>
    </xf>
    <xf numFmtId="0" fontId="59" fillId="27" borderId="0" applyNumberFormat="0" applyBorder="0" applyAlignment="0" applyProtection="0">
      <alignment vertical="center"/>
    </xf>
    <xf numFmtId="192" fontId="84" fillId="0" borderId="0"/>
    <xf numFmtId="0" fontId="59" fillId="17" borderId="0" applyNumberFormat="0" applyBorder="0" applyAlignment="0" applyProtection="0">
      <alignment vertical="center"/>
    </xf>
    <xf numFmtId="0" fontId="59" fillId="27" borderId="0" applyNumberFormat="0" applyBorder="0" applyAlignment="0" applyProtection="0">
      <alignment vertical="center"/>
    </xf>
    <xf numFmtId="0" fontId="0" fillId="0" borderId="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184" fontId="0" fillId="0" borderId="0" applyFont="0" applyFill="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46" fillId="20" borderId="0" applyNumberFormat="0" applyBorder="0" applyAlignment="0" applyProtection="0">
      <alignment vertical="center"/>
    </xf>
    <xf numFmtId="0" fontId="59" fillId="17" borderId="0" applyNumberFormat="0" applyBorder="0" applyAlignment="0" applyProtection="0">
      <alignment vertical="center"/>
    </xf>
    <xf numFmtId="0" fontId="46" fillId="20"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46" fillId="20" borderId="0" applyNumberFormat="0" applyBorder="0" applyAlignment="0" applyProtection="0">
      <alignment vertical="center"/>
    </xf>
    <xf numFmtId="0" fontId="46" fillId="17" borderId="0" applyNumberFormat="0" applyBorder="0" applyAlignment="0" applyProtection="0">
      <alignment vertical="center"/>
    </xf>
    <xf numFmtId="184" fontId="0" fillId="0" borderId="0" applyFont="0" applyFill="0" applyBorder="0" applyAlignment="0" applyProtection="0">
      <alignment vertical="center"/>
    </xf>
    <xf numFmtId="0" fontId="59" fillId="17" borderId="0" applyNumberFormat="0" applyBorder="0" applyAlignment="0" applyProtection="0">
      <alignment vertical="center"/>
    </xf>
    <xf numFmtId="184" fontId="0" fillId="0" borderId="0" applyFont="0" applyFill="0" applyBorder="0" applyAlignment="0" applyProtection="0"/>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8" borderId="0" applyNumberFormat="0" applyBorder="0" applyAlignment="0" applyProtection="0">
      <alignment vertical="center"/>
    </xf>
    <xf numFmtId="0" fontId="0" fillId="0" borderId="0">
      <alignment vertical="center"/>
    </xf>
    <xf numFmtId="0" fontId="0" fillId="0" borderId="0">
      <alignment vertical="center"/>
    </xf>
    <xf numFmtId="0" fontId="48" fillId="14" borderId="6" applyNumberFormat="0" applyAlignment="0" applyProtection="0">
      <alignment vertical="center"/>
    </xf>
    <xf numFmtId="0" fontId="46" fillId="17" borderId="0" applyNumberFormat="0" applyBorder="0" applyAlignment="0" applyProtection="0">
      <alignment vertical="center"/>
    </xf>
    <xf numFmtId="0" fontId="0" fillId="0" borderId="0"/>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59" fillId="13"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8" fillId="14" borderId="6" applyNumberFormat="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184" fontId="0" fillId="0" borderId="0" applyFont="0" applyFill="0" applyBorder="0" applyAlignment="0" applyProtection="0"/>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0" fillId="0" borderId="11" applyNumberFormat="0" applyFill="0" applyAlignment="0" applyProtection="0">
      <alignment vertical="center"/>
    </xf>
    <xf numFmtId="0" fontId="46" fillId="17" borderId="0" applyNumberFormat="0" applyBorder="0" applyAlignment="0" applyProtection="0">
      <alignment vertical="center"/>
    </xf>
    <xf numFmtId="0" fontId="59" fillId="17"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83" fillId="0" borderId="0" applyNumberFormat="0" applyFill="0" applyBorder="0" applyAlignment="0" applyProtection="0">
      <alignment vertical="top"/>
      <protection locked="0"/>
    </xf>
    <xf numFmtId="0" fontId="59" fillId="27" borderId="0" applyNumberFormat="0" applyBorder="0" applyAlignment="0" applyProtection="0">
      <alignment vertical="center"/>
    </xf>
    <xf numFmtId="0" fontId="83" fillId="0" borderId="0" applyNumberFormat="0" applyFill="0" applyBorder="0" applyAlignment="0" applyProtection="0">
      <alignment vertical="top"/>
      <protection locked="0"/>
    </xf>
    <xf numFmtId="0" fontId="59" fillId="27" borderId="0" applyNumberFormat="0" applyBorder="0" applyAlignment="0" applyProtection="0">
      <alignment vertical="center"/>
    </xf>
    <xf numFmtId="0" fontId="0" fillId="0" borderId="0"/>
    <xf numFmtId="0" fontId="46" fillId="20"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0" fillId="0" borderId="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184" fontId="0" fillId="0" borderId="0" applyFont="0" applyFill="0" applyBorder="0" applyAlignment="0" applyProtection="0">
      <alignment vertical="center"/>
    </xf>
    <xf numFmtId="0" fontId="46" fillId="20" borderId="0" applyNumberFormat="0" applyBorder="0" applyAlignment="0" applyProtection="0">
      <alignment vertical="center"/>
    </xf>
    <xf numFmtId="0" fontId="65" fillId="0" borderId="13" applyNumberFormat="0" applyFill="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75" fillId="0" borderId="15" applyNumberFormat="0" applyFill="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83" fillId="0" borderId="0" applyNumberFormat="0" applyFill="0" applyBorder="0" applyAlignment="0" applyProtection="0">
      <alignment vertical="top"/>
      <protection locked="0"/>
    </xf>
    <xf numFmtId="0" fontId="46" fillId="20" borderId="0" applyNumberFormat="0" applyBorder="0" applyAlignment="0" applyProtection="0">
      <alignment vertical="center"/>
    </xf>
    <xf numFmtId="0" fontId="6" fillId="0" borderId="0"/>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184" fontId="0" fillId="0" borderId="0" applyFont="0" applyFill="0" applyBorder="0" applyAlignment="0" applyProtection="0"/>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46" fillId="20" borderId="0" applyNumberFormat="0" applyBorder="0" applyAlignment="0" applyProtection="0">
      <alignment vertical="center"/>
    </xf>
    <xf numFmtId="0" fontId="59" fillId="27" borderId="0" applyNumberFormat="0" applyBorder="0" applyAlignment="0" applyProtection="0">
      <alignment vertical="center"/>
    </xf>
    <xf numFmtId="0" fontId="46" fillId="8" borderId="0" applyNumberFormat="0" applyBorder="0" applyAlignment="0" applyProtection="0">
      <alignment vertical="center"/>
    </xf>
    <xf numFmtId="0" fontId="59" fillId="16" borderId="0" applyNumberFormat="0" applyBorder="0" applyAlignment="0" applyProtection="0">
      <alignment vertical="center"/>
    </xf>
    <xf numFmtId="0" fontId="46" fillId="28" borderId="0" applyNumberFormat="0" applyBorder="0" applyAlignment="0" applyProtection="0">
      <alignment vertical="center"/>
    </xf>
    <xf numFmtId="0" fontId="59" fillId="16" borderId="0" applyNumberFormat="0" applyBorder="0" applyAlignment="0" applyProtection="0">
      <alignment vertical="center"/>
    </xf>
    <xf numFmtId="0" fontId="46" fillId="8" borderId="0" applyNumberFormat="0" applyBorder="0" applyAlignment="0" applyProtection="0">
      <alignment vertical="center"/>
    </xf>
    <xf numFmtId="0" fontId="0" fillId="0" borderId="0">
      <alignment vertical="center"/>
    </xf>
    <xf numFmtId="0" fontId="0" fillId="0" borderId="0">
      <alignment vertical="center"/>
    </xf>
    <xf numFmtId="0" fontId="46" fillId="8"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46" fillId="8" borderId="0" applyNumberFormat="0" applyBorder="0" applyAlignment="0" applyProtection="0">
      <alignment vertical="center"/>
    </xf>
    <xf numFmtId="0" fontId="0" fillId="0" borderId="0"/>
    <xf numFmtId="0" fontId="0" fillId="0" borderId="0"/>
    <xf numFmtId="0" fontId="46" fillId="8" borderId="0" applyNumberFormat="0" applyBorder="0" applyAlignment="0" applyProtection="0">
      <alignment vertical="center"/>
    </xf>
    <xf numFmtId="0" fontId="59" fillId="9" borderId="0" applyNumberFormat="0" applyBorder="0" applyAlignment="0" applyProtection="0">
      <alignment vertical="center"/>
    </xf>
    <xf numFmtId="0" fontId="46" fillId="8" borderId="0" applyNumberFormat="0" applyBorder="0" applyAlignment="0" applyProtection="0">
      <alignment vertical="center"/>
    </xf>
    <xf numFmtId="0" fontId="0" fillId="0" borderId="0">
      <alignment vertical="center"/>
    </xf>
    <xf numFmtId="0" fontId="0" fillId="0" borderId="0"/>
    <xf numFmtId="0" fontId="0" fillId="0" borderId="0"/>
    <xf numFmtId="0" fontId="46" fillId="8" borderId="0" applyNumberFormat="0" applyBorder="0" applyAlignment="0" applyProtection="0">
      <alignment vertical="center"/>
    </xf>
    <xf numFmtId="0" fontId="0" fillId="0" borderId="0"/>
    <xf numFmtId="0" fontId="46" fillId="8" borderId="0" applyNumberFormat="0" applyBorder="0" applyAlignment="0" applyProtection="0">
      <alignment vertical="center"/>
    </xf>
    <xf numFmtId="0" fontId="0" fillId="0" borderId="0">
      <alignment vertical="center"/>
    </xf>
    <xf numFmtId="184" fontId="0" fillId="0" borderId="0" applyFont="0" applyFill="0" applyBorder="0" applyAlignment="0" applyProtection="0"/>
    <xf numFmtId="0" fontId="46" fillId="8" borderId="0" applyNumberFormat="0" applyBorder="0" applyAlignment="0" applyProtection="0">
      <alignment vertical="center"/>
    </xf>
    <xf numFmtId="0" fontId="0" fillId="0" borderId="0">
      <alignment vertical="center"/>
    </xf>
    <xf numFmtId="0" fontId="0" fillId="0" borderId="0">
      <alignment vertical="center"/>
    </xf>
    <xf numFmtId="0" fontId="48" fillId="14" borderId="6" applyNumberFormat="0" applyAlignment="0" applyProtection="0">
      <alignment vertical="center"/>
    </xf>
    <xf numFmtId="0" fontId="46" fillId="8"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48" fillId="14" borderId="6" applyNumberFormat="0" applyAlignment="0" applyProtection="0">
      <alignment vertical="center"/>
    </xf>
    <xf numFmtId="0" fontId="46" fillId="8" borderId="0" applyNumberFormat="0" applyBorder="0" applyAlignment="0" applyProtection="0">
      <alignment vertical="center"/>
    </xf>
    <xf numFmtId="0" fontId="68" fillId="0" borderId="0" applyNumberFormat="0" applyFill="0" applyBorder="0" applyAlignment="0" applyProtection="0">
      <alignment vertical="center"/>
    </xf>
    <xf numFmtId="0" fontId="0" fillId="0" borderId="0"/>
    <xf numFmtId="0" fontId="0" fillId="0" borderId="0"/>
    <xf numFmtId="0" fontId="48" fillId="14" borderId="6" applyNumberFormat="0" applyAlignment="0" applyProtection="0">
      <alignment vertical="center"/>
    </xf>
    <xf numFmtId="0" fontId="46" fillId="8" borderId="0" applyNumberFormat="0" applyBorder="0" applyAlignment="0" applyProtection="0">
      <alignment vertical="center"/>
    </xf>
    <xf numFmtId="0" fontId="0" fillId="0" borderId="0"/>
    <xf numFmtId="0" fontId="0" fillId="0" borderId="0"/>
    <xf numFmtId="0" fontId="0" fillId="0" borderId="0"/>
    <xf numFmtId="0" fontId="48" fillId="14" borderId="6" applyNumberFormat="0" applyAlignment="0" applyProtection="0">
      <alignment vertical="center"/>
    </xf>
    <xf numFmtId="0" fontId="46" fillId="8" borderId="0" applyNumberFormat="0" applyBorder="0" applyAlignment="0" applyProtection="0">
      <alignment vertical="center"/>
    </xf>
    <xf numFmtId="0" fontId="0" fillId="0" borderId="0">
      <alignment vertical="center"/>
    </xf>
    <xf numFmtId="0" fontId="0" fillId="0" borderId="0">
      <alignment vertical="center"/>
    </xf>
    <xf numFmtId="0" fontId="48" fillId="14" borderId="6" applyNumberFormat="0" applyAlignment="0" applyProtection="0">
      <alignment vertical="center"/>
    </xf>
    <xf numFmtId="0" fontId="46" fillId="8" borderId="0" applyNumberFormat="0" applyBorder="0" applyAlignment="0" applyProtection="0">
      <alignment vertical="center"/>
    </xf>
    <xf numFmtId="0" fontId="0" fillId="0" borderId="0"/>
    <xf numFmtId="0" fontId="46" fillId="8" borderId="0" applyNumberFormat="0" applyBorder="0" applyAlignment="0" applyProtection="0">
      <alignment vertical="center"/>
    </xf>
    <xf numFmtId="0" fontId="69" fillId="0" borderId="0"/>
    <xf numFmtId="0" fontId="69" fillId="0" borderId="0"/>
    <xf numFmtId="0" fontId="46" fillId="8" borderId="0" applyNumberFormat="0" applyBorder="0" applyAlignment="0" applyProtection="0">
      <alignment vertical="center"/>
    </xf>
    <xf numFmtId="0" fontId="49" fillId="18" borderId="0" applyNumberFormat="0" applyBorder="0" applyAlignment="0" applyProtection="0">
      <alignment vertical="center"/>
    </xf>
    <xf numFmtId="0" fontId="69" fillId="0" borderId="0"/>
    <xf numFmtId="0" fontId="69" fillId="0" borderId="0"/>
    <xf numFmtId="0" fontId="70" fillId="14" borderId="6" applyNumberFormat="0" applyAlignment="0" applyProtection="0">
      <alignment vertical="center"/>
    </xf>
    <xf numFmtId="0" fontId="46" fillId="8" borderId="0" applyNumberFormat="0" applyBorder="0" applyAlignment="0" applyProtection="0">
      <alignment vertical="center"/>
    </xf>
    <xf numFmtId="0" fontId="69" fillId="0" borderId="0"/>
    <xf numFmtId="0" fontId="0" fillId="0" borderId="0">
      <alignment vertical="center"/>
    </xf>
    <xf numFmtId="0" fontId="70" fillId="14" borderId="6" applyNumberFormat="0" applyAlignment="0" applyProtection="0">
      <alignment vertical="center"/>
    </xf>
    <xf numFmtId="0" fontId="46" fillId="8" borderId="0" applyNumberFormat="0" applyBorder="0" applyAlignment="0" applyProtection="0">
      <alignment vertical="center"/>
    </xf>
    <xf numFmtId="0" fontId="53" fillId="5" borderId="5" applyNumberFormat="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70" fillId="14" borderId="6" applyNumberFormat="0" applyAlignment="0" applyProtection="0">
      <alignment vertical="center"/>
    </xf>
    <xf numFmtId="0" fontId="46" fillId="8" borderId="0" applyNumberFormat="0" applyBorder="0" applyAlignment="0" applyProtection="0">
      <alignment vertical="center"/>
    </xf>
    <xf numFmtId="0" fontId="70" fillId="14" borderId="6" applyNumberFormat="0" applyAlignment="0" applyProtection="0">
      <alignment vertical="center"/>
    </xf>
    <xf numFmtId="0" fontId="46" fillId="8" borderId="0" applyNumberFormat="0" applyBorder="0" applyAlignment="0" applyProtection="0">
      <alignment vertical="center"/>
    </xf>
    <xf numFmtId="0" fontId="70" fillId="14" borderId="6" applyNumberFormat="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83" fillId="0" borderId="0" applyNumberFormat="0" applyFill="0" applyBorder="0" applyAlignment="0" applyProtection="0">
      <alignment vertical="top"/>
      <protection locked="0"/>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70" fillId="14" borderId="6" applyNumberFormat="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46" fillId="8" borderId="0" applyNumberFormat="0" applyBorder="0" applyAlignment="0" applyProtection="0">
      <alignment vertical="center"/>
    </xf>
    <xf numFmtId="0" fontId="59" fillId="16"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36" fillId="0" borderId="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36" fillId="0" borderId="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0" fillId="0" borderId="0"/>
    <xf numFmtId="0" fontId="46" fillId="13" borderId="0" applyNumberFormat="0" applyBorder="0" applyAlignment="0" applyProtection="0">
      <alignment vertical="center"/>
    </xf>
    <xf numFmtId="2" fontId="74" fillId="0" borderId="0" applyProtection="0"/>
    <xf numFmtId="0" fontId="0" fillId="0" borderId="0"/>
    <xf numFmtId="184" fontId="0" fillId="0" borderId="0" applyFont="0" applyFill="0" applyBorder="0" applyAlignment="0" applyProtection="0"/>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73" fillId="0" borderId="0" applyNumberFormat="0" applyFill="0" applyBorder="0" applyAlignment="0" applyProtection="0">
      <alignment vertical="top"/>
      <protection locked="0"/>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46"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184" fontId="0" fillId="0" borderId="0" applyFont="0" applyFill="0" applyBorder="0" applyAlignment="0" applyProtection="0"/>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7" fillId="0" borderId="0" applyNumberFormat="0" applyFill="0" applyBorder="0" applyAlignment="0" applyProtection="0">
      <alignment vertical="center"/>
    </xf>
    <xf numFmtId="0" fontId="59" fillId="13" borderId="0" applyNumberFormat="0" applyBorder="0" applyAlignment="0" applyProtection="0">
      <alignment vertical="center"/>
    </xf>
    <xf numFmtId="0" fontId="57" fillId="0" borderId="0" applyNumberFormat="0" applyFill="0" applyBorder="0" applyAlignment="0" applyProtection="0">
      <alignment vertical="center"/>
    </xf>
    <xf numFmtId="0" fontId="46" fillId="13" borderId="0" applyNumberFormat="0" applyBorder="0" applyAlignment="0" applyProtection="0">
      <alignment vertical="center"/>
    </xf>
    <xf numFmtId="0" fontId="57" fillId="0" borderId="0" applyNumberFormat="0" applyFill="0" applyBorder="0" applyAlignment="0" applyProtection="0">
      <alignment vertical="center"/>
    </xf>
    <xf numFmtId="0" fontId="59"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0" fillId="0" borderId="0"/>
    <xf numFmtId="0" fontId="46" fillId="13" borderId="0" applyNumberFormat="0" applyBorder="0" applyAlignment="0" applyProtection="0">
      <alignment vertical="center"/>
    </xf>
    <xf numFmtId="0" fontId="48" fillId="14" borderId="6" applyNumberFormat="0" applyAlignment="0" applyProtection="0">
      <alignment vertical="center"/>
    </xf>
    <xf numFmtId="0" fontId="46" fillId="13" borderId="0" applyNumberFormat="0" applyBorder="0" applyAlignment="0" applyProtection="0">
      <alignment vertical="center"/>
    </xf>
    <xf numFmtId="0" fontId="48" fillId="14" borderId="6" applyNumberFormat="0" applyAlignment="0" applyProtection="0">
      <alignment vertical="center"/>
    </xf>
    <xf numFmtId="0" fontId="46" fillId="13" borderId="0" applyNumberFormat="0" applyBorder="0" applyAlignment="0" applyProtection="0">
      <alignment vertical="center"/>
    </xf>
    <xf numFmtId="0" fontId="48" fillId="14" borderId="6" applyNumberFormat="0" applyAlignment="0" applyProtection="0">
      <alignment vertical="center"/>
    </xf>
    <xf numFmtId="0" fontId="46" fillId="13" borderId="0" applyNumberFormat="0" applyBorder="0" applyAlignment="0" applyProtection="0">
      <alignment vertical="center"/>
    </xf>
    <xf numFmtId="0" fontId="48" fillId="14" borderId="6" applyNumberFormat="0" applyAlignment="0" applyProtection="0">
      <alignment vertical="center"/>
    </xf>
    <xf numFmtId="0" fontId="46" fillId="13" borderId="0" applyNumberFormat="0" applyBorder="0" applyAlignment="0" applyProtection="0">
      <alignment vertical="center"/>
    </xf>
    <xf numFmtId="0" fontId="48" fillId="14" borderId="6" applyNumberFormat="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8" fillId="14" borderId="6" applyNumberFormat="0" applyAlignment="0" applyProtection="0">
      <alignment vertical="center"/>
    </xf>
    <xf numFmtId="0" fontId="46" fillId="13" borderId="0" applyNumberFormat="0" applyBorder="0" applyAlignment="0" applyProtection="0">
      <alignment vertical="center"/>
    </xf>
    <xf numFmtId="0" fontId="75" fillId="0" borderId="15" applyNumberFormat="0" applyFill="0" applyAlignment="0" applyProtection="0">
      <alignment vertical="center"/>
    </xf>
    <xf numFmtId="0" fontId="48" fillId="14" borderId="6" applyNumberFormat="0" applyAlignment="0" applyProtection="0">
      <alignment vertical="center"/>
    </xf>
    <xf numFmtId="0" fontId="46" fillId="13" borderId="0" applyNumberFormat="0" applyBorder="0" applyAlignment="0" applyProtection="0">
      <alignment vertical="center"/>
    </xf>
    <xf numFmtId="0" fontId="48" fillId="14" borderId="6" applyNumberFormat="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8" fillId="14" borderId="6" applyNumberFormat="0" applyAlignment="0" applyProtection="0">
      <alignment vertical="center"/>
    </xf>
    <xf numFmtId="0" fontId="46"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184" fontId="0" fillId="0" borderId="0" applyFont="0" applyFill="0" applyBorder="0" applyAlignment="0" applyProtection="0"/>
    <xf numFmtId="0" fontId="59" fillId="9" borderId="0" applyNumberFormat="0" applyBorder="0" applyAlignment="0" applyProtection="0">
      <alignment vertical="center"/>
    </xf>
    <xf numFmtId="0" fontId="59" fillId="9" borderId="0" applyNumberFormat="0" applyBorder="0" applyAlignment="0" applyProtection="0">
      <alignment vertical="center"/>
    </xf>
    <xf numFmtId="0" fontId="59" fillId="9" borderId="0" applyNumberFormat="0" applyBorder="0" applyAlignment="0" applyProtection="0">
      <alignment vertical="center"/>
    </xf>
    <xf numFmtId="0" fontId="75" fillId="0" borderId="15" applyNumberFormat="0" applyFill="0" applyAlignment="0" applyProtection="0">
      <alignment vertical="center"/>
    </xf>
    <xf numFmtId="0" fontId="59" fillId="9" borderId="0" applyNumberFormat="0" applyBorder="0" applyAlignment="0" applyProtection="0">
      <alignment vertical="center"/>
    </xf>
    <xf numFmtId="0" fontId="59" fillId="9" borderId="0" applyNumberFormat="0" applyBorder="0" applyAlignment="0" applyProtection="0">
      <alignment vertical="center"/>
    </xf>
    <xf numFmtId="0" fontId="59" fillId="9" borderId="0" applyNumberFormat="0" applyBorder="0" applyAlignment="0" applyProtection="0">
      <alignment vertical="center"/>
    </xf>
    <xf numFmtId="0" fontId="46" fillId="25" borderId="0" applyNumberFormat="0" applyBorder="0" applyAlignment="0" applyProtection="0">
      <alignment vertical="center"/>
    </xf>
    <xf numFmtId="0" fontId="59" fillId="9" borderId="0" applyNumberFormat="0" applyBorder="0" applyAlignment="0" applyProtection="0">
      <alignment vertical="center"/>
    </xf>
    <xf numFmtId="0" fontId="59" fillId="9" borderId="0" applyNumberFormat="0" applyBorder="0" applyAlignment="0" applyProtection="0">
      <alignment vertical="center"/>
    </xf>
    <xf numFmtId="0" fontId="59" fillId="9" borderId="0" applyNumberFormat="0" applyBorder="0" applyAlignment="0" applyProtection="0">
      <alignment vertical="center"/>
    </xf>
    <xf numFmtId="0" fontId="23" fillId="0" borderId="10" applyNumberFormat="0" applyFill="0" applyAlignment="0" applyProtection="0">
      <alignment vertical="center"/>
    </xf>
    <xf numFmtId="0" fontId="59" fillId="9" borderId="0" applyNumberFormat="0" applyBorder="0" applyAlignment="0" applyProtection="0">
      <alignment vertical="center"/>
    </xf>
    <xf numFmtId="0" fontId="57" fillId="0" borderId="0" applyNumberFormat="0" applyFill="0" applyBorder="0" applyAlignment="0" applyProtection="0">
      <alignment vertical="center"/>
    </xf>
    <xf numFmtId="0" fontId="46" fillId="25" borderId="0" applyNumberFormat="0" applyBorder="0" applyAlignment="0" applyProtection="0">
      <alignment vertical="center"/>
    </xf>
    <xf numFmtId="0" fontId="57" fillId="0" borderId="0" applyNumberFormat="0" applyFill="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8" fillId="14" borderId="6" applyNumberFormat="0" applyAlignment="0" applyProtection="0">
      <alignment vertical="center"/>
    </xf>
    <xf numFmtId="0" fontId="46" fillId="25" borderId="0" applyNumberFormat="0" applyBorder="0" applyAlignment="0" applyProtection="0">
      <alignment vertical="center"/>
    </xf>
    <xf numFmtId="0" fontId="0" fillId="0" borderId="0"/>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8" fillId="14" borderId="6" applyNumberFormat="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57" fillId="0" borderId="0" applyNumberFormat="0" applyFill="0" applyBorder="0" applyAlignment="0" applyProtection="0">
      <alignment vertical="center"/>
    </xf>
    <xf numFmtId="0" fontId="46" fillId="25" borderId="0" applyNumberFormat="0" applyBorder="0" applyAlignment="0" applyProtection="0">
      <alignment vertical="center"/>
    </xf>
    <xf numFmtId="9" fontId="0" fillId="0" borderId="0" applyFont="0" applyFill="0" applyBorder="0" applyAlignment="0" applyProtection="0">
      <alignment vertical="center"/>
    </xf>
    <xf numFmtId="0" fontId="46" fillId="25" borderId="0" applyNumberFormat="0" applyBorder="0" applyAlignment="0" applyProtection="0">
      <alignment vertical="center"/>
    </xf>
    <xf numFmtId="9" fontId="0" fillId="0" borderId="0" applyFont="0" applyFill="0" applyBorder="0" applyAlignment="0" applyProtection="0">
      <alignment vertical="center"/>
    </xf>
    <xf numFmtId="0" fontId="46" fillId="25" borderId="0" applyNumberFormat="0" applyBorder="0" applyAlignment="0" applyProtection="0">
      <alignment vertical="center"/>
    </xf>
    <xf numFmtId="9" fontId="0" fillId="0" borderId="0" applyFont="0" applyFill="0" applyBorder="0" applyAlignment="0" applyProtection="0">
      <alignment vertical="center"/>
    </xf>
    <xf numFmtId="0" fontId="48" fillId="14" borderId="6" applyNumberFormat="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9" fontId="0" fillId="0" borderId="0" applyFont="0" applyFill="0" applyBorder="0" applyAlignment="0" applyProtection="0">
      <alignment vertical="center"/>
    </xf>
    <xf numFmtId="0" fontId="46" fillId="25" borderId="0" applyNumberFormat="0" applyBorder="0" applyAlignment="0" applyProtection="0">
      <alignment vertical="center"/>
    </xf>
    <xf numFmtId="0" fontId="86" fillId="0" borderId="19" applyNumberFormat="0" applyAlignment="0" applyProtection="0">
      <alignment horizontal="lef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59" fillId="9"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59" fillId="9" borderId="0" applyNumberFormat="0" applyBorder="0" applyAlignment="0" applyProtection="0">
      <alignment vertical="center"/>
    </xf>
    <xf numFmtId="0" fontId="0" fillId="0" borderId="0"/>
    <xf numFmtId="0" fontId="59" fillId="9" borderId="0" applyNumberFormat="0" applyBorder="0" applyAlignment="0" applyProtection="0">
      <alignment vertical="center"/>
    </xf>
    <xf numFmtId="0" fontId="59" fillId="9" borderId="0" applyNumberFormat="0" applyBorder="0" applyAlignment="0" applyProtection="0">
      <alignment vertical="center"/>
    </xf>
    <xf numFmtId="0" fontId="46" fillId="25" borderId="0" applyNumberFormat="0" applyBorder="0" applyAlignment="0" applyProtection="0">
      <alignment vertical="center"/>
    </xf>
    <xf numFmtId="0" fontId="0" fillId="0" borderId="0">
      <alignment vertical="center"/>
    </xf>
    <xf numFmtId="0" fontId="46" fillId="22" borderId="0" applyNumberFormat="0" applyBorder="0" applyAlignment="0" applyProtection="0">
      <alignment vertical="center"/>
    </xf>
    <xf numFmtId="0" fontId="46" fillId="15" borderId="0" applyNumberFormat="0" applyBorder="0" applyAlignment="0" applyProtection="0">
      <alignment vertical="center"/>
    </xf>
    <xf numFmtId="0" fontId="46" fillId="17"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46" fillId="20" borderId="0" applyNumberFormat="0" applyBorder="0" applyAlignment="0" applyProtection="0">
      <alignment vertical="center"/>
    </xf>
    <xf numFmtId="0" fontId="46" fillId="16" borderId="0" applyNumberFormat="0" applyBorder="0" applyAlignment="0" applyProtection="0">
      <alignment vertical="center"/>
    </xf>
    <xf numFmtId="0" fontId="46" fillId="8" borderId="0" applyNumberFormat="0" applyBorder="0" applyAlignment="0" applyProtection="0">
      <alignment vertical="center"/>
    </xf>
    <xf numFmtId="0" fontId="46" fillId="13" borderId="0" applyNumberFormat="0" applyBorder="0" applyAlignment="0" applyProtection="0">
      <alignment vertical="center"/>
    </xf>
    <xf numFmtId="0" fontId="66" fillId="27" borderId="0" applyNumberFormat="0" applyBorder="0" applyAlignment="0" applyProtection="0">
      <alignment vertical="center"/>
    </xf>
    <xf numFmtId="0" fontId="46" fillId="25" borderId="0" applyNumberFormat="0" applyBorder="0" applyAlignment="0" applyProtection="0">
      <alignment vertical="center"/>
    </xf>
    <xf numFmtId="189" fontId="85" fillId="0" borderId="0" applyFill="0" applyBorder="0" applyAlignment="0">
      <alignment vertical="center"/>
    </xf>
    <xf numFmtId="41" fontId="69" fillId="0" borderId="0" applyFont="0" applyFill="0" applyBorder="0" applyAlignment="0" applyProtection="0"/>
    <xf numFmtId="0" fontId="25" fillId="0" borderId="0">
      <alignment vertical="center"/>
    </xf>
    <xf numFmtId="192" fontId="84" fillId="0" borderId="0">
      <alignment vertical="center"/>
    </xf>
    <xf numFmtId="194" fontId="0" fillId="0" borderId="0" applyFont="0" applyFill="0" applyBorder="0" applyAlignment="0" applyProtection="0">
      <alignment vertical="center"/>
    </xf>
    <xf numFmtId="0" fontId="0" fillId="0" borderId="0">
      <alignment vertical="center"/>
    </xf>
    <xf numFmtId="187" fontId="0" fillId="0" borderId="0" applyFont="0" applyFill="0" applyBorder="0" applyAlignment="0" applyProtection="0">
      <alignment vertical="center"/>
    </xf>
    <xf numFmtId="187" fontId="69" fillId="0" borderId="0" applyFont="0" applyFill="0" applyBorder="0" applyAlignment="0" applyProtection="0"/>
    <xf numFmtId="191" fontId="84" fillId="0" borderId="0"/>
    <xf numFmtId="0" fontId="53" fillId="5" borderId="5" applyNumberFormat="0" applyAlignment="0" applyProtection="0">
      <alignment vertical="center"/>
    </xf>
    <xf numFmtId="0" fontId="74" fillId="0" borderId="0" applyProtection="0">
      <alignment vertical="center"/>
    </xf>
    <xf numFmtId="0" fontId="53" fillId="16" borderId="5" applyNumberFormat="0" applyAlignment="0" applyProtection="0">
      <alignment vertical="center"/>
    </xf>
    <xf numFmtId="0" fontId="74" fillId="0" borderId="0" applyProtection="0"/>
    <xf numFmtId="179" fontId="84" fillId="0" borderId="0">
      <alignment vertical="center"/>
    </xf>
    <xf numFmtId="184" fontId="0" fillId="0" borderId="0" applyFont="0" applyFill="0" applyBorder="0" applyAlignment="0" applyProtection="0"/>
    <xf numFmtId="179" fontId="84" fillId="0" borderId="0"/>
    <xf numFmtId="2" fontId="74" fillId="0" borderId="0" applyProtection="0">
      <alignment vertical="center"/>
    </xf>
    <xf numFmtId="0" fontId="0" fillId="0" borderId="0">
      <alignment vertical="center"/>
    </xf>
    <xf numFmtId="0" fontId="0" fillId="0" borderId="0"/>
    <xf numFmtId="184" fontId="0" fillId="0" borderId="0" applyFont="0" applyFill="0" applyBorder="0" applyAlignment="0" applyProtection="0">
      <alignment vertical="center"/>
    </xf>
    <xf numFmtId="0" fontId="86" fillId="0" borderId="19" applyNumberFormat="0" applyAlignment="0" applyProtection="0">
      <alignment horizontal="left" vertical="center"/>
    </xf>
    <xf numFmtId="0" fontId="86" fillId="0" borderId="20">
      <alignment horizontal="left" vertical="center"/>
    </xf>
    <xf numFmtId="0" fontId="59" fillId="13" borderId="0" applyNumberFormat="0" applyBorder="0" applyAlignment="0" applyProtection="0">
      <alignment vertical="center"/>
    </xf>
    <xf numFmtId="0" fontId="68" fillId="0" borderId="0" applyNumberFormat="0" applyFill="0" applyBorder="0" applyAlignment="0" applyProtection="0">
      <alignment vertical="center"/>
    </xf>
    <xf numFmtId="0" fontId="86" fillId="0" borderId="20">
      <alignment horizontal="left" vertical="center"/>
    </xf>
    <xf numFmtId="0" fontId="81" fillId="0" borderId="0" applyProtection="0"/>
    <xf numFmtId="0" fontId="86" fillId="0" borderId="0" applyProtection="0">
      <alignment vertical="center"/>
    </xf>
    <xf numFmtId="0" fontId="86" fillId="0" borderId="0" applyProtection="0"/>
    <xf numFmtId="0" fontId="87" fillId="0" borderId="0">
      <alignment vertical="center"/>
    </xf>
    <xf numFmtId="0" fontId="0" fillId="0" borderId="0"/>
    <xf numFmtId="0" fontId="74" fillId="0" borderId="21" applyProtection="0">
      <alignment vertical="center"/>
    </xf>
    <xf numFmtId="0" fontId="74" fillId="0" borderId="21" applyProtection="0"/>
    <xf numFmtId="0" fontId="62" fillId="0" borderId="16" applyNumberFormat="0" applyFill="0" applyAlignment="0" applyProtection="0">
      <alignment vertical="center"/>
    </xf>
    <xf numFmtId="0" fontId="2" fillId="0" borderId="1">
      <alignment horizontal="distributed" vertical="center" wrapText="1"/>
    </xf>
    <xf numFmtId="9" fontId="0" fillId="0" borderId="0" applyFont="0" applyFill="0" applyBorder="0" applyAlignment="0" applyProtection="0">
      <alignment vertical="center"/>
    </xf>
    <xf numFmtId="0" fontId="25" fillId="0" borderId="0"/>
    <xf numFmtId="0" fontId="0" fillId="0" borderId="0"/>
    <xf numFmtId="0" fontId="70" fillId="14" borderId="6"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0" fontId="49" fillId="18"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9" fontId="0" fillId="0" borderId="0" applyFont="0" applyFill="0" applyBorder="0" applyAlignment="0" applyProtection="0"/>
    <xf numFmtId="177" fontId="2" fillId="0" borderId="1">
      <alignment vertical="center"/>
      <protection locked="0"/>
    </xf>
    <xf numFmtId="9" fontId="0" fillId="0" borderId="0" applyFont="0" applyFill="0" applyBorder="0" applyAlignment="0" applyProtection="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23" fillId="0" borderId="10" applyNumberFormat="0" applyFill="0" applyAlignment="0" applyProtection="0">
      <alignment vertical="center"/>
    </xf>
    <xf numFmtId="9" fontId="0" fillId="0" borderId="0" applyFont="0" applyFill="0" applyBorder="0" applyAlignment="0" applyProtection="0"/>
    <xf numFmtId="0" fontId="0" fillId="0" borderId="0"/>
    <xf numFmtId="0" fontId="23" fillId="0" borderId="10" applyNumberFormat="0" applyFill="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68" fillId="0" borderId="0" applyNumberFormat="0" applyFill="0" applyBorder="0" applyAlignment="0" applyProtection="0">
      <alignment vertical="center"/>
    </xf>
    <xf numFmtId="0" fontId="59" fillId="13"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59" fillId="13"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9" fontId="25"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25"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6" fillId="0" borderId="0"/>
    <xf numFmtId="9"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59" fillId="13"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0" fontId="0" fillId="0" borderId="0">
      <alignment vertical="center"/>
    </xf>
    <xf numFmtId="9" fontId="25" fillId="0" borderId="0" applyFont="0" applyFill="0" applyBorder="0" applyAlignment="0" applyProtection="0">
      <alignment vertical="center"/>
    </xf>
    <xf numFmtId="0" fontId="0" fillId="0" borderId="0"/>
    <xf numFmtId="9" fontId="25"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59" fillId="13"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60" fillId="0" borderId="9" applyNumberFormat="0" applyFill="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60" fillId="0" borderId="9" applyNumberFormat="0" applyFill="0" applyAlignment="0" applyProtection="0">
      <alignment vertical="center"/>
    </xf>
    <xf numFmtId="0" fontId="0" fillId="0" borderId="0"/>
    <xf numFmtId="9"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50" fillId="0" borderId="11"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0" fillId="0" borderId="0" applyFont="0" applyFill="0" applyBorder="0" applyAlignment="0" applyProtection="0">
      <alignment vertical="center"/>
    </xf>
    <xf numFmtId="9" fontId="2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58" fillId="0" borderId="8" applyNumberFormat="0" applyFill="0" applyAlignment="0" applyProtection="0">
      <alignment vertical="center"/>
    </xf>
    <xf numFmtId="0" fontId="58" fillId="0" borderId="8" applyNumberFormat="0" applyFill="0" applyAlignment="0" applyProtection="0">
      <alignment vertical="center"/>
    </xf>
    <xf numFmtId="0" fontId="58" fillId="0" borderId="8" applyNumberFormat="0" applyFill="0" applyAlignment="0" applyProtection="0">
      <alignment vertical="center"/>
    </xf>
    <xf numFmtId="0" fontId="53" fillId="5" borderId="5" applyNumberFormat="0" applyAlignment="0" applyProtection="0">
      <alignment vertical="center"/>
    </xf>
    <xf numFmtId="0" fontId="75" fillId="0" borderId="15" applyNumberFormat="0" applyFill="0" applyAlignment="0" applyProtection="0">
      <alignment vertical="center"/>
    </xf>
    <xf numFmtId="0" fontId="75" fillId="0" borderId="15" applyNumberFormat="0" applyFill="0" applyAlignment="0" applyProtection="0">
      <alignment vertical="center"/>
    </xf>
    <xf numFmtId="0" fontId="75" fillId="0" borderId="15" applyNumberFormat="0" applyFill="0" applyAlignment="0" applyProtection="0">
      <alignment vertical="center"/>
    </xf>
    <xf numFmtId="0" fontId="53" fillId="5" borderId="5" applyNumberFormat="0" applyAlignment="0" applyProtection="0">
      <alignment vertical="center"/>
    </xf>
    <xf numFmtId="0" fontId="58" fillId="0" borderId="8" applyNumberFormat="0" applyFill="0" applyAlignment="0" applyProtection="0">
      <alignment vertical="center"/>
    </xf>
    <xf numFmtId="0" fontId="0" fillId="0" borderId="0"/>
    <xf numFmtId="0" fontId="53" fillId="5" borderId="5" applyNumberFormat="0" applyAlignment="0" applyProtection="0">
      <alignment vertical="center"/>
    </xf>
    <xf numFmtId="0" fontId="75" fillId="0" borderId="15" applyNumberFormat="0" applyFill="0" applyAlignment="0" applyProtection="0">
      <alignment vertical="center"/>
    </xf>
    <xf numFmtId="0" fontId="58" fillId="0" borderId="8" applyNumberFormat="0" applyFill="0" applyAlignment="0" applyProtection="0">
      <alignment vertical="center"/>
    </xf>
    <xf numFmtId="0" fontId="0" fillId="0" borderId="0"/>
    <xf numFmtId="0" fontId="58" fillId="0" borderId="8" applyNumberFormat="0" applyFill="0" applyAlignment="0" applyProtection="0">
      <alignment vertical="center"/>
    </xf>
    <xf numFmtId="0" fontId="58" fillId="0" borderId="8" applyNumberFormat="0" applyFill="0" applyAlignment="0" applyProtection="0">
      <alignment vertical="center"/>
    </xf>
    <xf numFmtId="0" fontId="53" fillId="16" borderId="5" applyNumberFormat="0" applyAlignment="0" applyProtection="0">
      <alignment vertical="center"/>
    </xf>
    <xf numFmtId="0" fontId="58" fillId="0" borderId="8" applyNumberFormat="0" applyFill="0" applyAlignment="0" applyProtection="0">
      <alignment vertical="center"/>
    </xf>
    <xf numFmtId="0" fontId="58" fillId="0" borderId="8" applyNumberFormat="0" applyFill="0" applyAlignment="0" applyProtection="0">
      <alignment vertical="center"/>
    </xf>
    <xf numFmtId="0" fontId="58" fillId="0" borderId="8" applyNumberFormat="0" applyFill="0" applyAlignment="0" applyProtection="0">
      <alignment vertical="center"/>
    </xf>
    <xf numFmtId="0" fontId="88" fillId="19" borderId="0" applyNumberFormat="0" applyBorder="0" applyAlignment="0" applyProtection="0">
      <alignment vertical="center"/>
    </xf>
    <xf numFmtId="0" fontId="58" fillId="0" borderId="8" applyNumberFormat="0" applyFill="0" applyAlignment="0" applyProtection="0">
      <alignment vertical="center"/>
    </xf>
    <xf numFmtId="0" fontId="0" fillId="0" borderId="0"/>
    <xf numFmtId="0" fontId="58" fillId="0" borderId="8" applyNumberFormat="0" applyFill="0" applyAlignment="0" applyProtection="0">
      <alignment vertical="center"/>
    </xf>
    <xf numFmtId="0" fontId="0" fillId="0" borderId="0"/>
    <xf numFmtId="0" fontId="58" fillId="0" borderId="8" applyNumberFormat="0" applyFill="0" applyAlignment="0" applyProtection="0">
      <alignment vertical="center"/>
    </xf>
    <xf numFmtId="0" fontId="58" fillId="0" borderId="8" applyNumberFormat="0" applyFill="0" applyAlignment="0" applyProtection="0">
      <alignment vertical="center"/>
    </xf>
    <xf numFmtId="0" fontId="0" fillId="0" borderId="0"/>
    <xf numFmtId="0" fontId="75" fillId="0" borderId="15" applyNumberFormat="0" applyFill="0" applyAlignment="0" applyProtection="0">
      <alignment vertical="center"/>
    </xf>
    <xf numFmtId="0" fontId="0" fillId="0" borderId="0"/>
    <xf numFmtId="0" fontId="75" fillId="0" borderId="15" applyNumberFormat="0" applyFill="0" applyAlignment="0" applyProtection="0">
      <alignment vertical="center"/>
    </xf>
    <xf numFmtId="0" fontId="75" fillId="0" borderId="15" applyNumberFormat="0" applyFill="0" applyAlignment="0" applyProtection="0">
      <alignment vertical="center"/>
    </xf>
    <xf numFmtId="0" fontId="89" fillId="0" borderId="0" applyNumberFormat="0" applyFill="0" applyBorder="0" applyAlignment="0" applyProtection="0">
      <alignment vertical="center"/>
    </xf>
    <xf numFmtId="0" fontId="60" fillId="0" borderId="9" applyNumberFormat="0" applyFill="0" applyAlignment="0" applyProtection="0">
      <alignment vertical="center"/>
    </xf>
    <xf numFmtId="0" fontId="60" fillId="0" borderId="9" applyNumberFormat="0" applyFill="0" applyAlignment="0" applyProtection="0">
      <alignment vertical="center"/>
    </xf>
    <xf numFmtId="0" fontId="60" fillId="0" borderId="9" applyNumberFormat="0" applyFill="0" applyAlignment="0" applyProtection="0">
      <alignment vertical="center"/>
    </xf>
    <xf numFmtId="0" fontId="49" fillId="18" borderId="0" applyNumberFormat="0" applyBorder="0" applyAlignment="0" applyProtection="0">
      <alignment vertical="center"/>
    </xf>
    <xf numFmtId="0" fontId="60" fillId="0" borderId="9" applyNumberFormat="0" applyFill="0" applyAlignment="0" applyProtection="0">
      <alignment vertical="center"/>
    </xf>
    <xf numFmtId="0" fontId="77" fillId="0" borderId="9" applyNumberFormat="0" applyFill="0" applyAlignment="0" applyProtection="0">
      <alignment vertical="center"/>
    </xf>
    <xf numFmtId="0" fontId="77" fillId="0" borderId="9" applyNumberFormat="0" applyFill="0" applyAlignment="0" applyProtection="0">
      <alignment vertical="center"/>
    </xf>
    <xf numFmtId="184" fontId="0" fillId="0" borderId="0" applyFont="0" applyFill="0" applyBorder="0" applyAlignment="0" applyProtection="0">
      <alignment vertical="center"/>
    </xf>
    <xf numFmtId="0" fontId="77" fillId="0" borderId="9" applyNumberFormat="0" applyFill="0" applyAlignment="0" applyProtection="0">
      <alignment vertical="center"/>
    </xf>
    <xf numFmtId="184" fontId="0" fillId="0" borderId="0" applyFont="0" applyFill="0" applyBorder="0" applyAlignment="0" applyProtection="0">
      <alignment vertical="center"/>
    </xf>
    <xf numFmtId="0" fontId="60" fillId="0" borderId="9" applyNumberFormat="0" applyFill="0" applyAlignment="0" applyProtection="0">
      <alignment vertical="center"/>
    </xf>
    <xf numFmtId="0" fontId="0" fillId="0" borderId="0"/>
    <xf numFmtId="184" fontId="0" fillId="0" borderId="0" applyFont="0" applyFill="0" applyBorder="0" applyAlignment="0" applyProtection="0">
      <alignment vertical="center"/>
    </xf>
    <xf numFmtId="0" fontId="60" fillId="0" borderId="9" applyNumberFormat="0" applyFill="0" applyAlignment="0" applyProtection="0">
      <alignment vertical="center"/>
    </xf>
    <xf numFmtId="0" fontId="60" fillId="0" borderId="9" applyNumberFormat="0" applyFill="0" applyAlignment="0" applyProtection="0">
      <alignment vertical="center"/>
    </xf>
    <xf numFmtId="0" fontId="0" fillId="0" borderId="0"/>
    <xf numFmtId="0" fontId="60" fillId="0" borderId="9" applyNumberFormat="0" applyFill="0" applyAlignment="0" applyProtection="0">
      <alignment vertical="center"/>
    </xf>
    <xf numFmtId="0" fontId="60" fillId="0" borderId="9" applyNumberFormat="0" applyFill="0" applyAlignment="0" applyProtection="0">
      <alignment vertical="center"/>
    </xf>
    <xf numFmtId="0" fontId="60" fillId="0" borderId="9" applyNumberFormat="0" applyFill="0" applyAlignment="0" applyProtection="0">
      <alignment vertical="center"/>
    </xf>
    <xf numFmtId="0" fontId="60" fillId="0" borderId="9" applyNumberFormat="0" applyFill="0" applyAlignment="0" applyProtection="0">
      <alignment vertical="center"/>
    </xf>
    <xf numFmtId="0" fontId="60" fillId="0" borderId="9" applyNumberFormat="0" applyFill="0" applyAlignment="0" applyProtection="0">
      <alignment vertical="center"/>
    </xf>
    <xf numFmtId="0" fontId="60" fillId="0" borderId="9" applyNumberFormat="0" applyFill="0" applyAlignment="0" applyProtection="0">
      <alignment vertical="center"/>
    </xf>
    <xf numFmtId="0" fontId="60" fillId="0" borderId="9" applyNumberFormat="0" applyFill="0" applyAlignment="0" applyProtection="0">
      <alignment vertical="center"/>
    </xf>
    <xf numFmtId="0" fontId="0" fillId="0" borderId="0"/>
    <xf numFmtId="0" fontId="60" fillId="0" borderId="9" applyNumberFormat="0" applyFill="0" applyAlignment="0" applyProtection="0">
      <alignment vertical="center"/>
    </xf>
    <xf numFmtId="0" fontId="77" fillId="0" borderId="9" applyNumberFormat="0" applyFill="0" applyAlignment="0" applyProtection="0">
      <alignment vertical="center"/>
    </xf>
    <xf numFmtId="0" fontId="0" fillId="0" borderId="0"/>
    <xf numFmtId="0" fontId="77" fillId="0" borderId="9" applyNumberFormat="0" applyFill="0" applyAlignment="0" applyProtection="0">
      <alignment vertical="center"/>
    </xf>
    <xf numFmtId="0" fontId="77" fillId="0" borderId="9" applyNumberFormat="0" applyFill="0" applyAlignment="0" applyProtection="0">
      <alignment vertical="center"/>
    </xf>
    <xf numFmtId="0" fontId="50" fillId="0" borderId="11" applyNumberFormat="0" applyFill="0" applyAlignment="0" applyProtection="0">
      <alignment vertical="center"/>
    </xf>
    <xf numFmtId="0" fontId="50" fillId="0" borderId="11" applyNumberFormat="0" applyFill="0" applyAlignment="0" applyProtection="0">
      <alignment vertical="center"/>
    </xf>
    <xf numFmtId="0" fontId="54" fillId="19" borderId="0" applyNumberFormat="0" applyBorder="0" applyAlignment="0" applyProtection="0">
      <alignment vertical="center"/>
    </xf>
    <xf numFmtId="0" fontId="50" fillId="0" borderId="11" applyNumberFormat="0" applyFill="0" applyAlignment="0" applyProtection="0">
      <alignment vertical="center"/>
    </xf>
    <xf numFmtId="0" fontId="69" fillId="0" borderId="0"/>
    <xf numFmtId="0" fontId="69" fillId="0" borderId="0"/>
    <xf numFmtId="0" fontId="54" fillId="19" borderId="0" applyNumberFormat="0" applyBorder="0" applyAlignment="0" applyProtection="0">
      <alignment vertical="center"/>
    </xf>
    <xf numFmtId="0" fontId="73" fillId="0" borderId="0" applyNumberFormat="0" applyFill="0" applyBorder="0" applyAlignment="0" applyProtection="0">
      <alignment vertical="top"/>
      <protection locked="0"/>
    </xf>
    <xf numFmtId="0" fontId="50" fillId="0" borderId="11" applyNumberFormat="0" applyFill="0" applyAlignment="0" applyProtection="0">
      <alignment vertical="center"/>
    </xf>
    <xf numFmtId="0" fontId="69" fillId="0" borderId="0"/>
    <xf numFmtId="0" fontId="69" fillId="0" borderId="0"/>
    <xf numFmtId="0" fontId="54" fillId="19" borderId="0" applyNumberFormat="0" applyBorder="0" applyAlignment="0" applyProtection="0">
      <alignment vertical="center"/>
    </xf>
    <xf numFmtId="0" fontId="73" fillId="0" borderId="0" applyNumberFormat="0" applyFill="0" applyBorder="0" applyAlignment="0" applyProtection="0">
      <alignment vertical="top"/>
      <protection locked="0"/>
    </xf>
    <xf numFmtId="0" fontId="62" fillId="0" borderId="16" applyNumberFormat="0" applyFill="0" applyAlignment="0" applyProtection="0">
      <alignment vertical="center"/>
    </xf>
    <xf numFmtId="0" fontId="54" fillId="19" borderId="0" applyNumberFormat="0" applyBorder="0" applyAlignment="0" applyProtection="0">
      <alignment vertical="center"/>
    </xf>
    <xf numFmtId="0" fontId="62" fillId="0" borderId="16" applyNumberFormat="0" applyFill="0" applyAlignment="0" applyProtection="0">
      <alignment vertical="center"/>
    </xf>
    <xf numFmtId="0" fontId="54" fillId="19" borderId="0" applyNumberFormat="0" applyBorder="0" applyAlignment="0" applyProtection="0">
      <alignment vertical="center"/>
    </xf>
    <xf numFmtId="0" fontId="50" fillId="0" borderId="11" applyNumberFormat="0" applyFill="0" applyAlignment="0" applyProtection="0">
      <alignment vertical="center"/>
    </xf>
    <xf numFmtId="0" fontId="62" fillId="0" borderId="16" applyNumberFormat="0" applyFill="0" applyAlignment="0" applyProtection="0">
      <alignment vertical="center"/>
    </xf>
    <xf numFmtId="0" fontId="54" fillId="19" borderId="0" applyNumberFormat="0" applyBorder="0" applyAlignment="0" applyProtection="0">
      <alignment vertical="center"/>
    </xf>
    <xf numFmtId="0" fontId="62" fillId="0" borderId="16" applyNumberFormat="0" applyFill="0" applyAlignment="0" applyProtection="0">
      <alignment vertical="center"/>
    </xf>
    <xf numFmtId="0" fontId="54" fillId="19" borderId="0" applyNumberFormat="0" applyBorder="0" applyAlignment="0" applyProtection="0">
      <alignment vertical="center"/>
    </xf>
    <xf numFmtId="0" fontId="62" fillId="0" borderId="16" applyNumberFormat="0" applyFill="0" applyAlignment="0" applyProtection="0">
      <alignment vertical="center"/>
    </xf>
    <xf numFmtId="0" fontId="54" fillId="19" borderId="0" applyNumberFormat="0" applyBorder="0" applyAlignment="0" applyProtection="0">
      <alignment vertical="center"/>
    </xf>
    <xf numFmtId="0" fontId="50" fillId="0" borderId="11" applyNumberFormat="0" applyFill="0" applyAlignment="0" applyProtection="0">
      <alignment vertical="center"/>
    </xf>
    <xf numFmtId="0" fontId="50" fillId="0" borderId="11" applyNumberFormat="0" applyFill="0" applyAlignment="0" applyProtection="0">
      <alignment vertical="center"/>
    </xf>
    <xf numFmtId="0" fontId="50" fillId="0" borderId="11" applyNumberFormat="0" applyFill="0" applyAlignment="0" applyProtection="0">
      <alignment vertical="center"/>
    </xf>
    <xf numFmtId="0" fontId="50" fillId="0" borderId="11" applyNumberFormat="0" applyFill="0" applyAlignment="0" applyProtection="0">
      <alignment vertical="center"/>
    </xf>
    <xf numFmtId="0" fontId="50" fillId="0" borderId="11" applyNumberFormat="0" applyFill="0" applyAlignment="0" applyProtection="0">
      <alignment vertical="center"/>
    </xf>
    <xf numFmtId="0" fontId="50" fillId="0" borderId="11" applyNumberFormat="0" applyFill="0" applyAlignment="0" applyProtection="0">
      <alignment vertical="center"/>
    </xf>
    <xf numFmtId="0" fontId="50" fillId="0" borderId="11" applyNumberFormat="0" applyFill="0" applyAlignment="0" applyProtection="0">
      <alignment vertical="center"/>
    </xf>
    <xf numFmtId="0" fontId="50" fillId="0" borderId="11" applyNumberFormat="0" applyFill="0" applyAlignment="0" applyProtection="0">
      <alignment vertical="center"/>
    </xf>
    <xf numFmtId="0" fontId="50" fillId="0" borderId="11" applyNumberFormat="0" applyFill="0" applyAlignment="0" applyProtection="0">
      <alignment vertical="center"/>
    </xf>
    <xf numFmtId="190" fontId="0" fillId="0" borderId="0" applyFont="0" applyFill="0" applyBorder="0" applyAlignment="0" applyProtection="0">
      <alignment vertical="center"/>
    </xf>
    <xf numFmtId="0" fontId="62" fillId="0" borderId="16" applyNumberFormat="0" applyFill="0" applyAlignment="0" applyProtection="0">
      <alignment vertical="center"/>
    </xf>
    <xf numFmtId="0" fontId="0" fillId="0" borderId="0"/>
    <xf numFmtId="0" fontId="62" fillId="0" borderId="16" applyNumberFormat="0" applyFill="0" applyAlignment="0" applyProtection="0">
      <alignment vertical="center"/>
    </xf>
    <xf numFmtId="0" fontId="62" fillId="0" borderId="16" applyNumberFormat="0" applyFill="0" applyAlignment="0" applyProtection="0">
      <alignment vertical="center"/>
    </xf>
    <xf numFmtId="0" fontId="71" fillId="0" borderId="14" applyNumberFormat="0" applyFill="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4" fillId="19"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0" fillId="0" borderId="0">
      <alignment vertical="center"/>
    </xf>
    <xf numFmtId="0" fontId="61"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0" borderId="0"/>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61"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5" fillId="0" borderId="13" applyNumberFormat="0" applyFill="0" applyAlignment="0" applyProtection="0">
      <alignment vertical="center"/>
    </xf>
    <xf numFmtId="0" fontId="68"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 fillId="0" borderId="1">
      <alignment horizontal="distributed" vertical="center" wrapText="1"/>
    </xf>
    <xf numFmtId="0" fontId="83" fillId="0" borderId="0" applyNumberFormat="0" applyFill="0" applyBorder="0" applyAlignment="0" applyProtection="0">
      <alignment vertical="top"/>
      <protection locked="0"/>
    </xf>
    <xf numFmtId="0" fontId="2" fillId="0" borderId="1">
      <alignment horizontal="distributed" vertical="center" wrapText="1"/>
    </xf>
    <xf numFmtId="0" fontId="0" fillId="0" borderId="0"/>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49" fillId="18" borderId="0" applyNumberFormat="0" applyBorder="0" applyAlignment="0" applyProtection="0">
      <alignment vertical="center"/>
    </xf>
    <xf numFmtId="0" fontId="57" fillId="0" borderId="0" applyNumberFormat="0" applyFill="0" applyBorder="0" applyAlignment="0" applyProtection="0">
      <alignment vertical="center"/>
    </xf>
    <xf numFmtId="0" fontId="49" fillId="18" borderId="0" applyNumberFormat="0" applyBorder="0" applyAlignment="0" applyProtection="0">
      <alignment vertical="center"/>
    </xf>
    <xf numFmtId="0" fontId="57" fillId="0" borderId="0" applyNumberFormat="0" applyFill="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57" fillId="0" borderId="0" applyNumberFormat="0" applyFill="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25" fillId="0" borderId="0">
      <alignment vertical="center"/>
    </xf>
    <xf numFmtId="0" fontId="25" fillId="0" borderId="0">
      <alignment vertical="center"/>
    </xf>
    <xf numFmtId="0" fontId="6" fillId="0" borderId="0"/>
    <xf numFmtId="0" fontId="25" fillId="0" borderId="0"/>
    <xf numFmtId="0" fontId="6" fillId="0" borderId="0"/>
    <xf numFmtId="0" fontId="46" fillId="28" borderId="0" applyNumberFormat="0" applyBorder="0" applyAlignment="0" applyProtection="0">
      <alignment vertical="center"/>
    </xf>
    <xf numFmtId="0" fontId="6" fillId="0" borderId="0"/>
    <xf numFmtId="0" fontId="6" fillId="0" borderId="0"/>
    <xf numFmtId="0" fontId="6" fillId="0" borderId="0"/>
    <xf numFmtId="0" fontId="25" fillId="0" borderId="0">
      <alignment vertical="center"/>
    </xf>
    <xf numFmtId="184" fontId="0" fillId="0" borderId="0" applyFont="0" applyFill="0" applyBorder="0" applyAlignment="0" applyProtection="0">
      <alignment vertical="center"/>
    </xf>
    <xf numFmtId="0" fontId="6" fillId="0" borderId="0"/>
    <xf numFmtId="184" fontId="0" fillId="0" borderId="0" applyFont="0" applyFill="0" applyBorder="0" applyAlignment="0" applyProtection="0"/>
    <xf numFmtId="0" fontId="85" fillId="0" borderId="0"/>
    <xf numFmtId="0" fontId="23" fillId="0" borderId="10" applyNumberFormat="0" applyFill="0" applyAlignment="0" applyProtection="0">
      <alignment vertical="center"/>
    </xf>
    <xf numFmtId="184" fontId="0" fillId="0" borderId="0" applyFont="0" applyFill="0" applyBorder="0" applyAlignment="0" applyProtection="0">
      <alignment vertical="center"/>
    </xf>
    <xf numFmtId="0" fontId="6" fillId="0" borderId="0"/>
    <xf numFmtId="184"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25" fillId="0" borderId="0"/>
    <xf numFmtId="0" fontId="0" fillId="0" borderId="0"/>
    <xf numFmtId="0" fontId="16" fillId="0" borderId="0">
      <alignment vertical="center"/>
    </xf>
    <xf numFmtId="0" fontId="16" fillId="0" borderId="0"/>
    <xf numFmtId="0" fontId="16" fillId="0" borderId="0"/>
    <xf numFmtId="184" fontId="0" fillId="0" borderId="0" applyFont="0" applyFill="0" applyBorder="0" applyAlignment="0" applyProtection="0"/>
    <xf numFmtId="0" fontId="25" fillId="0" borderId="0"/>
    <xf numFmtId="0" fontId="25" fillId="0" borderId="0">
      <alignment vertical="center"/>
    </xf>
    <xf numFmtId="0" fontId="54" fillId="19" borderId="0" applyNumberFormat="0" applyBorder="0" applyAlignment="0" applyProtection="0">
      <alignment vertical="center"/>
    </xf>
    <xf numFmtId="0" fontId="0" fillId="0" borderId="0"/>
    <xf numFmtId="0" fontId="0" fillId="0" borderId="0"/>
    <xf numFmtId="0" fontId="69" fillId="0" borderId="0"/>
    <xf numFmtId="0" fontId="69" fillId="0" borderId="0"/>
    <xf numFmtId="0" fontId="70" fillId="14" borderId="6"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 fillId="0" borderId="0"/>
    <xf numFmtId="0" fontId="6" fillId="0" borderId="0"/>
    <xf numFmtId="0" fontId="25" fillId="0" borderId="0"/>
    <xf numFmtId="0" fontId="0" fillId="0" borderId="0">
      <alignment vertical="center"/>
    </xf>
    <xf numFmtId="0" fontId="0" fillId="0" borderId="0"/>
    <xf numFmtId="184" fontId="0" fillId="0" borderId="0" applyFont="0" applyFill="0" applyBorder="0" applyAlignment="0" applyProtection="0"/>
    <xf numFmtId="0" fontId="0" fillId="0" borderId="0"/>
    <xf numFmtId="0" fontId="0" fillId="0" borderId="0">
      <alignment vertical="center"/>
    </xf>
    <xf numFmtId="0" fontId="54" fillId="19" borderId="0" applyNumberFormat="0" applyBorder="0" applyAlignment="0" applyProtection="0">
      <alignment vertical="center"/>
    </xf>
    <xf numFmtId="0" fontId="0" fillId="0" borderId="0"/>
    <xf numFmtId="0" fontId="0" fillId="0" borderId="0"/>
    <xf numFmtId="184" fontId="0" fillId="0" borderId="0" applyFont="0" applyFill="0" applyBorder="0" applyAlignment="0" applyProtection="0"/>
    <xf numFmtId="0" fontId="0" fillId="0" borderId="0"/>
    <xf numFmtId="0" fontId="25" fillId="0" borderId="0">
      <alignment vertical="center"/>
    </xf>
    <xf numFmtId="0" fontId="6" fillId="0" borderId="0"/>
    <xf numFmtId="0" fontId="25" fillId="0" borderId="0">
      <alignment vertical="center"/>
    </xf>
    <xf numFmtId="0" fontId="6" fillId="0" borderId="0"/>
    <xf numFmtId="0" fontId="0" fillId="0" borderId="0">
      <alignment vertical="center"/>
    </xf>
    <xf numFmtId="184"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184" fontId="0" fillId="0" borderId="0" applyFont="0" applyFill="0" applyBorder="0" applyAlignment="0" applyProtection="0"/>
    <xf numFmtId="0" fontId="0" fillId="0" borderId="0"/>
    <xf numFmtId="0" fontId="0" fillId="0" borderId="0">
      <alignment vertical="center"/>
    </xf>
    <xf numFmtId="0" fontId="0" fillId="0" borderId="0">
      <alignment vertical="center"/>
    </xf>
    <xf numFmtId="0" fontId="63" fillId="16" borderId="12"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6"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184"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184" fontId="0" fillId="0" borderId="0" applyFont="0" applyFill="0" applyBorder="0" applyAlignment="0" applyProtection="0"/>
    <xf numFmtId="0" fontId="0" fillId="0" borderId="0"/>
    <xf numFmtId="0" fontId="0" fillId="0" borderId="0"/>
    <xf numFmtId="0" fontId="0" fillId="0" borderId="0">
      <alignment vertical="center"/>
    </xf>
    <xf numFmtId="184" fontId="0" fillId="0" borderId="0" applyFont="0" applyFill="0" applyBorder="0" applyAlignment="0" applyProtection="0"/>
    <xf numFmtId="0" fontId="0" fillId="0" borderId="0"/>
    <xf numFmtId="0" fontId="63" fillId="16" borderId="12" applyNumberFormat="0" applyAlignment="0" applyProtection="0">
      <alignment vertical="center"/>
    </xf>
    <xf numFmtId="0" fontId="0" fillId="0" borderId="0"/>
    <xf numFmtId="0" fontId="0" fillId="0" borderId="0">
      <alignment vertical="center"/>
    </xf>
    <xf numFmtId="184" fontId="0" fillId="0" borderId="0" applyFont="0" applyFill="0" applyBorder="0" applyAlignment="0" applyProtection="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184" fontId="0" fillId="0" borderId="0" applyFont="0" applyFill="0" applyBorder="0" applyAlignment="0" applyProtection="0">
      <alignment vertical="center"/>
    </xf>
    <xf numFmtId="0" fontId="0" fillId="0" borderId="0"/>
    <xf numFmtId="0" fontId="63" fillId="5" borderId="12" applyNumberFormat="0" applyAlignment="0" applyProtection="0">
      <alignment vertical="center"/>
    </xf>
    <xf numFmtId="0" fontId="0" fillId="0" borderId="0">
      <alignment vertical="center"/>
    </xf>
    <xf numFmtId="0" fontId="0" fillId="0" borderId="0"/>
    <xf numFmtId="0" fontId="25"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6" fillId="0" borderId="0"/>
    <xf numFmtId="0" fontId="0" fillId="0" borderId="0">
      <alignment vertical="center"/>
    </xf>
    <xf numFmtId="0" fontId="0" fillId="0" borderId="0"/>
    <xf numFmtId="0" fontId="0" fillId="0" borderId="0"/>
    <xf numFmtId="0" fontId="0" fillId="0" borderId="0"/>
    <xf numFmtId="184"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23" fillId="0" borderId="10" applyNumberFormat="0" applyFill="0" applyAlignment="0" applyProtection="0">
      <alignment vertical="center"/>
    </xf>
    <xf numFmtId="0" fontId="0" fillId="0" borderId="0"/>
    <xf numFmtId="0" fontId="0" fillId="0" borderId="0"/>
    <xf numFmtId="0" fontId="0" fillId="0" borderId="0">
      <alignment vertical="center"/>
    </xf>
    <xf numFmtId="0" fontId="25"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25"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6"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25" fillId="0" borderId="0"/>
    <xf numFmtId="0" fontId="0" fillId="0" borderId="0"/>
    <xf numFmtId="0" fontId="0" fillId="0" borderId="0">
      <alignment vertical="center"/>
    </xf>
    <xf numFmtId="0" fontId="0" fillId="0" borderId="0"/>
    <xf numFmtId="0" fontId="63" fillId="16" borderId="12" applyNumberFormat="0" applyAlignment="0" applyProtection="0">
      <alignment vertical="center"/>
    </xf>
    <xf numFmtId="0" fontId="0" fillId="0" borderId="0"/>
    <xf numFmtId="0" fontId="0" fillId="0" borderId="0"/>
    <xf numFmtId="0" fontId="25"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177" fontId="2" fillId="0" borderId="1">
      <alignment vertical="center"/>
      <protection locked="0"/>
    </xf>
    <xf numFmtId="0" fontId="25" fillId="0" borderId="0"/>
    <xf numFmtId="0" fontId="70" fillId="14" borderId="6" applyNumberFormat="0" applyAlignment="0" applyProtection="0">
      <alignment vertical="center"/>
    </xf>
    <xf numFmtId="0" fontId="0" fillId="0" borderId="0"/>
    <xf numFmtId="0" fontId="70" fillId="14" borderId="6" applyNumberFormat="0" applyAlignment="0" applyProtection="0">
      <alignment vertical="center"/>
    </xf>
    <xf numFmtId="0" fontId="6" fillId="0" borderId="0"/>
    <xf numFmtId="0" fontId="0" fillId="0" borderId="0"/>
    <xf numFmtId="0" fontId="25" fillId="0" borderId="0"/>
    <xf numFmtId="0" fontId="0" fillId="0" borderId="0"/>
    <xf numFmtId="0" fontId="0" fillId="0" borderId="0">
      <alignment vertical="center"/>
    </xf>
    <xf numFmtId="0" fontId="0" fillId="0" borderId="0">
      <alignment vertical="center"/>
    </xf>
    <xf numFmtId="0" fontId="6" fillId="0" borderId="0"/>
    <xf numFmtId="0" fontId="6" fillId="0" borderId="0"/>
    <xf numFmtId="184" fontId="0" fillId="0" borderId="0" applyFont="0" applyFill="0" applyBorder="0" applyAlignment="0" applyProtection="0"/>
    <xf numFmtId="0" fontId="0" fillId="0" borderId="0">
      <alignment vertical="center"/>
    </xf>
    <xf numFmtId="0" fontId="0" fillId="0" borderId="0"/>
    <xf numFmtId="0" fontId="47" fillId="9" borderId="5" applyNumberFormat="0" applyAlignment="0" applyProtection="0">
      <alignment vertical="center"/>
    </xf>
    <xf numFmtId="0" fontId="0" fillId="0" borderId="0">
      <alignment vertical="center"/>
    </xf>
    <xf numFmtId="0" fontId="47" fillId="9" borderId="5" applyNumberFormat="0" applyAlignment="0" applyProtection="0">
      <alignment vertical="center"/>
    </xf>
    <xf numFmtId="0" fontId="6"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4" fillId="19" borderId="0" applyNumberFormat="0" applyBorder="0" applyAlignment="0" applyProtection="0">
      <alignment vertical="center"/>
    </xf>
    <xf numFmtId="0" fontId="6" fillId="0" borderId="0">
      <alignment vertical="center"/>
    </xf>
    <xf numFmtId="0" fontId="23" fillId="0" borderId="10" applyNumberFormat="0" applyFill="0" applyAlignment="0" applyProtection="0">
      <alignment vertical="center"/>
    </xf>
    <xf numFmtId="184" fontId="0" fillId="0" borderId="0" applyFont="0" applyFill="0" applyBorder="0" applyAlignment="0" applyProtection="0">
      <alignment vertical="center"/>
    </xf>
    <xf numFmtId="0" fontId="6" fillId="0" borderId="0">
      <alignment vertical="center"/>
    </xf>
    <xf numFmtId="184" fontId="0" fillId="0" borderId="0" applyFont="0" applyFill="0" applyBorder="0" applyAlignment="0" applyProtection="0"/>
    <xf numFmtId="0" fontId="25" fillId="0" borderId="0"/>
    <xf numFmtId="0" fontId="54" fillId="19" borderId="0" applyNumberFormat="0" applyBorder="0" applyAlignment="0" applyProtection="0">
      <alignment vertical="center"/>
    </xf>
    <xf numFmtId="0" fontId="25" fillId="0" borderId="0">
      <alignment vertical="center"/>
    </xf>
    <xf numFmtId="0" fontId="25" fillId="0" borderId="0">
      <alignment vertical="center"/>
    </xf>
    <xf numFmtId="0" fontId="6" fillId="0" borderId="0">
      <alignment vertical="center"/>
    </xf>
    <xf numFmtId="0" fontId="6" fillId="0" borderId="0"/>
    <xf numFmtId="184" fontId="0" fillId="0" borderId="0" applyFont="0" applyFill="0" applyBorder="0" applyAlignment="0" applyProtection="0"/>
    <xf numFmtId="0" fontId="6" fillId="0" borderId="0">
      <alignment vertical="center"/>
    </xf>
    <xf numFmtId="0" fontId="25" fillId="0" borderId="0">
      <alignment vertical="center"/>
    </xf>
    <xf numFmtId="0" fontId="6" fillId="0" borderId="0">
      <alignment vertical="center"/>
    </xf>
    <xf numFmtId="0" fontId="0" fillId="0" borderId="0"/>
    <xf numFmtId="184" fontId="0" fillId="0" borderId="0" applyFont="0" applyFill="0" applyBorder="0" applyAlignment="0" applyProtection="0"/>
    <xf numFmtId="0" fontId="6" fillId="0" borderId="0">
      <alignment vertical="center"/>
    </xf>
    <xf numFmtId="0" fontId="25" fillId="0" borderId="0">
      <alignment vertical="center"/>
    </xf>
    <xf numFmtId="0" fontId="25" fillId="0" borderId="0">
      <alignment vertical="center"/>
    </xf>
    <xf numFmtId="0" fontId="6" fillId="0" borderId="0">
      <alignment vertical="center"/>
    </xf>
    <xf numFmtId="0" fontId="6" fillId="0" borderId="0">
      <alignment vertical="center"/>
    </xf>
    <xf numFmtId="0" fontId="6" fillId="0" borderId="0">
      <alignment vertical="center"/>
    </xf>
    <xf numFmtId="184" fontId="0" fillId="0" borderId="0" applyFont="0" applyFill="0" applyBorder="0" applyAlignment="0" applyProtection="0"/>
    <xf numFmtId="0" fontId="25" fillId="0" borderId="0">
      <alignment vertical="center"/>
    </xf>
    <xf numFmtId="0" fontId="54" fillId="19" borderId="0" applyNumberFormat="0" applyBorder="0" applyAlignment="0" applyProtection="0">
      <alignment vertical="center"/>
    </xf>
    <xf numFmtId="0" fontId="6" fillId="0" borderId="0">
      <alignment vertical="center"/>
    </xf>
    <xf numFmtId="0" fontId="6" fillId="0" borderId="0">
      <alignment vertical="center"/>
    </xf>
    <xf numFmtId="0" fontId="0" fillId="0" borderId="0"/>
    <xf numFmtId="0" fontId="0" fillId="0" borderId="0">
      <alignment vertical="center"/>
    </xf>
    <xf numFmtId="0" fontId="78" fillId="0" borderId="0">
      <alignment vertical="center"/>
    </xf>
    <xf numFmtId="0" fontId="6" fillId="0" borderId="0"/>
    <xf numFmtId="0" fontId="0" fillId="0" borderId="0"/>
    <xf numFmtId="0" fontId="0" fillId="0" borderId="0">
      <alignment vertical="center"/>
    </xf>
    <xf numFmtId="0" fontId="0" fillId="0" borderId="0">
      <alignment vertical="center"/>
    </xf>
    <xf numFmtId="0" fontId="0" fillId="0" borderId="0">
      <alignment vertical="center"/>
    </xf>
    <xf numFmtId="0" fontId="25" fillId="0" borderId="0"/>
    <xf numFmtId="0" fontId="0" fillId="0" borderId="0">
      <alignment vertical="center"/>
    </xf>
    <xf numFmtId="0" fontId="0" fillId="0" borderId="0">
      <alignment vertical="center"/>
    </xf>
    <xf numFmtId="0" fontId="0" fillId="0" borderId="0">
      <alignment vertical="center"/>
    </xf>
    <xf numFmtId="184" fontId="0" fillId="0" borderId="0" applyFont="0" applyFill="0" applyBorder="0" applyAlignment="0" applyProtection="0"/>
    <xf numFmtId="0" fontId="0" fillId="0" borderId="0">
      <alignment vertical="center"/>
    </xf>
    <xf numFmtId="0" fontId="25" fillId="0" borderId="0"/>
    <xf numFmtId="0" fontId="78" fillId="0" borderId="0">
      <alignment vertical="center"/>
    </xf>
    <xf numFmtId="0" fontId="0" fillId="0" borderId="0"/>
    <xf numFmtId="0" fontId="0" fillId="0" borderId="0">
      <alignment vertical="center"/>
    </xf>
    <xf numFmtId="0" fontId="55" fillId="0" borderId="0" applyNumberFormat="0" applyFill="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55" fillId="0" borderId="0" applyNumberFormat="0" applyFill="0" applyBorder="0" applyAlignment="0" applyProtection="0">
      <alignment vertical="center"/>
    </xf>
    <xf numFmtId="0" fontId="0" fillId="0" borderId="0"/>
    <xf numFmtId="0" fontId="55" fillId="0" borderId="0" applyNumberFormat="0" applyFill="0" applyBorder="0" applyAlignment="0" applyProtection="0">
      <alignment vertical="center"/>
    </xf>
    <xf numFmtId="0" fontId="0" fillId="0" borderId="0"/>
    <xf numFmtId="0" fontId="55"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78" fillId="0" borderId="0">
      <alignment vertical="center"/>
    </xf>
    <xf numFmtId="0" fontId="0" fillId="0" borderId="0">
      <alignment vertical="center"/>
    </xf>
    <xf numFmtId="0" fontId="0" fillId="0" borderId="0">
      <alignment vertical="center"/>
    </xf>
    <xf numFmtId="0" fontId="6"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78" fillId="0" borderId="0"/>
    <xf numFmtId="0" fontId="0" fillId="0" borderId="0"/>
    <xf numFmtId="0" fontId="78" fillId="0" borderId="0"/>
    <xf numFmtId="0" fontId="0" fillId="0" borderId="0"/>
    <xf numFmtId="0" fontId="25" fillId="0" borderId="0">
      <alignment vertical="center"/>
    </xf>
    <xf numFmtId="0" fontId="78" fillId="0" borderId="0">
      <alignment vertical="center"/>
    </xf>
    <xf numFmtId="0" fontId="25"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48" fillId="14" borderId="6" applyNumberFormat="0" applyAlignment="0" applyProtection="0">
      <alignment vertical="center"/>
    </xf>
    <xf numFmtId="0" fontId="0" fillId="0" borderId="0"/>
    <xf numFmtId="0" fontId="46" fillId="13" borderId="0" applyNumberFormat="0" applyBorder="0" applyAlignment="0" applyProtection="0">
      <alignment vertical="center"/>
    </xf>
    <xf numFmtId="0" fontId="48" fillId="14" borderId="6"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25" fillId="0" borderId="0">
      <alignment vertical="center"/>
    </xf>
    <xf numFmtId="0" fontId="6" fillId="0" borderId="0">
      <alignment vertical="center"/>
    </xf>
    <xf numFmtId="0" fontId="6" fillId="0" borderId="0">
      <alignment vertical="center"/>
    </xf>
    <xf numFmtId="0" fontId="25" fillId="0" borderId="0">
      <alignment vertical="center"/>
    </xf>
    <xf numFmtId="0" fontId="25" fillId="0" borderId="0">
      <alignment vertical="center"/>
    </xf>
    <xf numFmtId="0" fontId="6" fillId="0" borderId="0">
      <alignment vertical="center"/>
    </xf>
    <xf numFmtId="0" fontId="25" fillId="0" borderId="0">
      <alignment vertical="center"/>
    </xf>
    <xf numFmtId="0" fontId="6" fillId="0" borderId="0">
      <alignment vertical="center"/>
    </xf>
    <xf numFmtId="0" fontId="0" fillId="0" borderId="0"/>
    <xf numFmtId="184" fontId="0" fillId="0" borderId="0" applyFont="0" applyFill="0" applyBorder="0" applyAlignment="0" applyProtection="0"/>
    <xf numFmtId="0" fontId="0" fillId="0" borderId="0"/>
    <xf numFmtId="0" fontId="0" fillId="0" borderId="0"/>
    <xf numFmtId="0" fontId="0" fillId="0" borderId="0">
      <alignment vertical="center"/>
    </xf>
    <xf numFmtId="0" fontId="0" fillId="0" borderId="0"/>
    <xf numFmtId="0" fontId="0" fillId="0" borderId="0">
      <alignment vertical="center"/>
    </xf>
    <xf numFmtId="184"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0" fontId="54" fillId="19" borderId="0" applyNumberFormat="0" applyBorder="0" applyAlignment="0" applyProtection="0">
      <alignment vertical="center"/>
    </xf>
    <xf numFmtId="43" fontId="0" fillId="0" borderId="0" applyFont="0" applyFill="0" applyBorder="0" applyAlignment="0" applyProtection="0"/>
    <xf numFmtId="0" fontId="6" fillId="0" borderId="0">
      <alignment vertical="center"/>
    </xf>
    <xf numFmtId="0" fontId="0" fillId="0" borderId="0"/>
    <xf numFmtId="0" fontId="69" fillId="0" borderId="0"/>
    <xf numFmtId="0" fontId="73" fillId="0" borderId="0" applyNumberFormat="0" applyFill="0" applyBorder="0" applyAlignment="0" applyProtection="0">
      <alignment vertical="top"/>
      <protection locked="0"/>
    </xf>
    <xf numFmtId="0" fontId="0" fillId="0" borderId="0"/>
    <xf numFmtId="0" fontId="69" fillId="0" borderId="0"/>
    <xf numFmtId="0" fontId="73" fillId="0" borderId="0" applyNumberFormat="0" applyFill="0" applyBorder="0" applyAlignment="0" applyProtection="0">
      <alignment vertical="top"/>
      <protection locked="0"/>
    </xf>
    <xf numFmtId="0" fontId="69" fillId="0" borderId="0"/>
    <xf numFmtId="0" fontId="69" fillId="0" borderId="0"/>
    <xf numFmtId="0" fontId="54"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xf numFmtId="0" fontId="0" fillId="0" borderId="0">
      <alignment vertical="center"/>
    </xf>
    <xf numFmtId="0" fontId="25"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9" fillId="0" borderId="0"/>
    <xf numFmtId="0" fontId="0" fillId="0" borderId="0">
      <alignment vertical="center"/>
    </xf>
    <xf numFmtId="0" fontId="0" fillId="0" borderId="0">
      <alignment vertical="center"/>
    </xf>
    <xf numFmtId="0" fontId="65" fillId="0" borderId="13" applyNumberFormat="0" applyFill="0" applyAlignment="0" applyProtection="0">
      <alignment vertical="center"/>
    </xf>
    <xf numFmtId="0" fontId="0" fillId="0" borderId="0"/>
    <xf numFmtId="0" fontId="0" fillId="0" borderId="0"/>
    <xf numFmtId="184" fontId="0" fillId="0" borderId="0" applyFont="0" applyFill="0" applyBorder="0" applyAlignment="0" applyProtection="0"/>
    <xf numFmtId="0" fontId="25" fillId="0" borderId="0"/>
    <xf numFmtId="184" fontId="0" fillId="0" borderId="0" applyFont="0" applyFill="0" applyBorder="0" applyAlignment="0" applyProtection="0"/>
    <xf numFmtId="0" fontId="0" fillId="0" borderId="0"/>
    <xf numFmtId="0" fontId="0" fillId="0" borderId="0"/>
    <xf numFmtId="0" fontId="53" fillId="16" borderId="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184" fontId="0" fillId="0" borderId="0" applyFont="0" applyFill="0" applyBorder="0" applyAlignment="0" applyProtection="0">
      <alignment vertical="center"/>
    </xf>
    <xf numFmtId="0" fontId="65" fillId="0" borderId="13" applyNumberFormat="0" applyFill="0" applyAlignment="0" applyProtection="0">
      <alignment vertical="center"/>
    </xf>
    <xf numFmtId="0" fontId="54" fillId="19" borderId="0" applyNumberFormat="0" applyBorder="0" applyAlignment="0" applyProtection="0">
      <alignment vertical="center"/>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184" fontId="0" fillId="0" borderId="0" applyFont="0" applyFill="0" applyBorder="0" applyAlignment="0" applyProtection="0"/>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184" fontId="0" fillId="0" borderId="0" applyFont="0" applyFill="0" applyBorder="0" applyAlignment="0" applyProtection="0">
      <alignment vertical="center"/>
    </xf>
    <xf numFmtId="0" fontId="23" fillId="0" borderId="18" applyNumberFormat="0" applyFill="0" applyAlignment="0" applyProtection="0">
      <alignment vertical="center"/>
    </xf>
    <xf numFmtId="184"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55" fillId="0" borderId="0" applyNumberFormat="0" applyFill="0" applyBorder="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0" fontId="65" fillId="0" borderId="13" applyNumberFormat="0" applyFill="0" applyAlignment="0" applyProtection="0">
      <alignment vertical="center"/>
    </xf>
    <xf numFmtId="184" fontId="0" fillId="0" borderId="0" applyFont="0" applyFill="0" applyBorder="0" applyAlignment="0" applyProtection="0">
      <alignment vertical="center"/>
    </xf>
    <xf numFmtId="0" fontId="65" fillId="0" borderId="13" applyNumberFormat="0" applyFill="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0" fontId="65" fillId="0" borderId="13" applyNumberFormat="0" applyFill="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0" fontId="65" fillId="0" borderId="13" applyNumberFormat="0" applyFill="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0" fontId="65" fillId="0" borderId="13" applyNumberFormat="0" applyFill="0" applyAlignment="0" applyProtection="0">
      <alignment vertical="center"/>
    </xf>
    <xf numFmtId="184" fontId="0" fillId="0" borderId="0" applyFont="0" applyFill="0" applyBorder="0" applyAlignment="0" applyProtection="0">
      <alignment vertical="center"/>
    </xf>
    <xf numFmtId="0" fontId="65" fillId="0" borderId="13" applyNumberFormat="0" applyFill="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0" fontId="65" fillId="0" borderId="13" applyNumberFormat="0" applyFill="0" applyAlignment="0" applyProtection="0">
      <alignment vertical="center"/>
    </xf>
    <xf numFmtId="184" fontId="0" fillId="0" borderId="0" applyFont="0" applyFill="0" applyBorder="0" applyAlignment="0" applyProtection="0">
      <alignment vertical="center"/>
    </xf>
    <xf numFmtId="0" fontId="65" fillId="0" borderId="13" applyNumberFormat="0" applyFill="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0" fontId="65" fillId="0" borderId="13" applyNumberFormat="0" applyFill="0" applyAlignment="0" applyProtection="0">
      <alignment vertical="center"/>
    </xf>
    <xf numFmtId="184" fontId="0" fillId="0" borderId="0" applyFont="0" applyFill="0" applyBorder="0" applyAlignment="0" applyProtection="0">
      <alignment vertical="center"/>
    </xf>
    <xf numFmtId="0" fontId="65" fillId="0" borderId="13" applyNumberFormat="0" applyFill="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alignment vertical="center"/>
    </xf>
    <xf numFmtId="0" fontId="53" fillId="5" borderId="5" applyNumberFormat="0" applyAlignment="0" applyProtection="0">
      <alignment vertical="center"/>
    </xf>
    <xf numFmtId="184" fontId="0" fillId="0" borderId="0" applyFont="0" applyFill="0" applyBorder="0" applyAlignment="0" applyProtection="0"/>
    <xf numFmtId="0" fontId="48" fillId="14" borderId="6" applyNumberFormat="0" applyAlignment="0" applyProtection="0">
      <alignment vertical="center"/>
    </xf>
    <xf numFmtId="184" fontId="0" fillId="0" borderId="0" applyFont="0" applyFill="0" applyBorder="0" applyAlignment="0" applyProtection="0">
      <alignment vertical="center"/>
    </xf>
    <xf numFmtId="0" fontId="47" fillId="9" borderId="5" applyNumberFormat="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0" fontId="47" fillId="9" borderId="5" applyNumberFormat="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alignment vertical="center"/>
    </xf>
    <xf numFmtId="0" fontId="0" fillId="12" borderId="7" applyNumberFormat="0" applyFont="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184" fontId="0" fillId="0" borderId="0" applyFont="0" applyFill="0" applyBorder="0" applyAlignment="0" applyProtection="0"/>
    <xf numFmtId="184" fontId="0" fillId="0" borderId="0" applyFont="0" applyFill="0" applyBorder="0" applyAlignment="0" applyProtection="0">
      <alignment vertical="center"/>
    </xf>
    <xf numFmtId="184" fontId="0" fillId="0" borderId="0" applyFont="0" applyFill="0" applyBorder="0" applyAlignment="0" applyProtection="0">
      <alignment vertical="center"/>
    </xf>
    <xf numFmtId="184" fontId="0" fillId="0" borderId="0" applyFont="0" applyFill="0" applyBorder="0" applyAlignment="0" applyProtection="0"/>
    <xf numFmtId="0" fontId="53" fillId="5"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5" borderId="5" applyNumberFormat="0" applyAlignment="0" applyProtection="0">
      <alignment vertical="center"/>
    </xf>
    <xf numFmtId="0" fontId="53" fillId="5" borderId="5" applyNumberFormat="0" applyAlignment="0" applyProtection="0">
      <alignment vertical="center"/>
    </xf>
    <xf numFmtId="0" fontId="53" fillId="5" borderId="5" applyNumberFormat="0" applyAlignment="0" applyProtection="0">
      <alignment vertical="center"/>
    </xf>
    <xf numFmtId="0" fontId="53" fillId="16" borderId="5" applyNumberFormat="0" applyAlignment="0" applyProtection="0">
      <alignment vertical="center"/>
    </xf>
    <xf numFmtId="0" fontId="53" fillId="5" borderId="5" applyNumberFormat="0" applyAlignment="0" applyProtection="0">
      <alignment vertical="center"/>
    </xf>
    <xf numFmtId="0" fontId="53" fillId="5" borderId="5" applyNumberFormat="0" applyAlignment="0" applyProtection="0">
      <alignment vertical="center"/>
    </xf>
    <xf numFmtId="0" fontId="53" fillId="5" borderId="5" applyNumberFormat="0" applyAlignment="0" applyProtection="0">
      <alignment vertical="center"/>
    </xf>
    <xf numFmtId="0" fontId="53" fillId="16" borderId="5" applyNumberFormat="0" applyAlignment="0" applyProtection="0">
      <alignment vertical="center"/>
    </xf>
    <xf numFmtId="0" fontId="53" fillId="5"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16" borderId="5" applyNumberFormat="0" applyAlignment="0" applyProtection="0">
      <alignment vertical="center"/>
    </xf>
    <xf numFmtId="0" fontId="53" fillId="5" borderId="5" applyNumberFormat="0" applyAlignment="0" applyProtection="0">
      <alignment vertical="center"/>
    </xf>
    <xf numFmtId="0" fontId="70" fillId="14" borderId="6" applyNumberFormat="0" applyAlignment="0" applyProtection="0">
      <alignment vertical="center"/>
    </xf>
    <xf numFmtId="0" fontId="70" fillId="14" borderId="6" applyNumberFormat="0" applyAlignment="0" applyProtection="0">
      <alignment vertical="center"/>
    </xf>
    <xf numFmtId="0" fontId="70" fillId="14" borderId="6" applyNumberFormat="0" applyAlignment="0" applyProtection="0">
      <alignment vertical="center"/>
    </xf>
    <xf numFmtId="0" fontId="48" fillId="14" borderId="6" applyNumberFormat="0" applyAlignment="0" applyProtection="0">
      <alignment vertical="center"/>
    </xf>
    <xf numFmtId="0" fontId="48" fillId="14" borderId="6" applyNumberFormat="0" applyAlignment="0" applyProtection="0">
      <alignment vertical="center"/>
    </xf>
    <xf numFmtId="0" fontId="48" fillId="14" borderId="6" applyNumberFormat="0" applyAlignment="0" applyProtection="0">
      <alignment vertical="center"/>
    </xf>
    <xf numFmtId="0" fontId="48" fillId="14" borderId="6" applyNumberFormat="0" applyAlignment="0" applyProtection="0">
      <alignment vertical="center"/>
    </xf>
    <xf numFmtId="0" fontId="48" fillId="14" borderId="6" applyNumberFormat="0" applyAlignment="0" applyProtection="0">
      <alignment vertical="center"/>
    </xf>
    <xf numFmtId="0" fontId="48" fillId="14" borderId="6" applyNumberFormat="0" applyAlignment="0" applyProtection="0">
      <alignment vertical="center"/>
    </xf>
    <xf numFmtId="0" fontId="48" fillId="14" borderId="6" applyNumberFormat="0" applyAlignment="0" applyProtection="0">
      <alignment vertical="center"/>
    </xf>
    <xf numFmtId="0" fontId="48" fillId="14" borderId="6" applyNumberFormat="0" applyAlignment="0" applyProtection="0">
      <alignment vertical="center"/>
    </xf>
    <xf numFmtId="0" fontId="48" fillId="14" borderId="6" applyNumberFormat="0" applyAlignment="0" applyProtection="0">
      <alignment vertical="center"/>
    </xf>
    <xf numFmtId="0" fontId="48" fillId="14" borderId="6" applyNumberFormat="0" applyAlignment="0" applyProtection="0">
      <alignment vertical="center"/>
    </xf>
    <xf numFmtId="0" fontId="48" fillId="14" borderId="6" applyNumberFormat="0" applyAlignment="0" applyProtection="0">
      <alignment vertical="center"/>
    </xf>
    <xf numFmtId="0" fontId="48" fillId="14" borderId="6" applyNumberFormat="0" applyAlignment="0" applyProtection="0">
      <alignment vertical="center"/>
    </xf>
    <xf numFmtId="0" fontId="48" fillId="14" borderId="6" applyNumberFormat="0" applyAlignment="0" applyProtection="0">
      <alignment vertical="center"/>
    </xf>
    <xf numFmtId="0" fontId="70" fillId="14" borderId="6" applyNumberFormat="0" applyAlignment="0" applyProtection="0">
      <alignment vertical="center"/>
    </xf>
    <xf numFmtId="0" fontId="70" fillId="14" borderId="6" applyNumberFormat="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5" fillId="0" borderId="13" applyNumberFormat="0" applyFill="0" applyAlignment="0" applyProtection="0">
      <alignment vertical="center"/>
    </xf>
    <xf numFmtId="0" fontId="65" fillId="0" borderId="13" applyNumberFormat="0" applyFill="0" applyAlignment="0" applyProtection="0">
      <alignment vertical="center"/>
    </xf>
    <xf numFmtId="0" fontId="80" fillId="0" borderId="0">
      <alignment vertical="center"/>
    </xf>
    <xf numFmtId="0"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25"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46" fillId="24" borderId="0" applyNumberFormat="0" applyBorder="0" applyAlignment="0" applyProtection="0">
      <alignment vertical="center"/>
    </xf>
    <xf numFmtId="43" fontId="0" fillId="0" borderId="0" applyFont="0" applyFill="0" applyBorder="0" applyAlignment="0" applyProtection="0"/>
    <xf numFmtId="0" fontId="46" fillId="8" borderId="0" applyNumberFormat="0" applyBorder="0" applyAlignment="0" applyProtection="0">
      <alignment vertical="center"/>
    </xf>
    <xf numFmtId="43" fontId="0" fillId="0" borderId="0" applyFont="0" applyFill="0" applyBorder="0" applyAlignment="0" applyProtection="0"/>
    <xf numFmtId="0" fontId="46" fillId="13"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2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25"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0" fillId="0" borderId="0" applyFont="0" applyFill="0" applyBorder="0" applyAlignment="0" applyProtection="0">
      <alignment vertical="center"/>
    </xf>
    <xf numFmtId="43" fontId="25"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9" fillId="24" borderId="0" applyNumberFormat="0" applyBorder="0" applyAlignment="0" applyProtection="0">
      <alignment vertical="center"/>
    </xf>
    <xf numFmtId="43" fontId="0" fillId="0" borderId="0" applyFont="0" applyFill="0" applyBorder="0" applyAlignment="0" applyProtection="0"/>
    <xf numFmtId="0" fontId="59" fillId="24" borderId="0" applyNumberFormat="0" applyBorder="0" applyAlignment="0" applyProtection="0">
      <alignment vertical="center"/>
    </xf>
    <xf numFmtId="43" fontId="0" fillId="0" borderId="0" applyFont="0" applyFill="0" applyBorder="0" applyAlignment="0" applyProtection="0">
      <alignment vertical="center"/>
    </xf>
    <xf numFmtId="0" fontId="46" fillId="24"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59" fillId="24"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46" fillId="24"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9" fillId="3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46" fillId="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63" fillId="5" borderId="12" applyNumberFormat="0" applyAlignment="0" applyProtection="0">
      <alignment vertical="center"/>
    </xf>
    <xf numFmtId="43" fontId="0" fillId="0" borderId="0" applyFont="0" applyFill="0" applyBorder="0" applyAlignment="0" applyProtection="0"/>
    <xf numFmtId="0" fontId="59" fillId="13" borderId="0" applyNumberFormat="0" applyBorder="0" applyAlignment="0" applyProtection="0">
      <alignment vertical="center"/>
    </xf>
    <xf numFmtId="0" fontId="63" fillId="5" borderId="12" applyNumberFormat="0" applyAlignment="0" applyProtection="0">
      <alignment vertical="center"/>
    </xf>
    <xf numFmtId="43" fontId="0" fillId="0" borderId="0" applyFont="0" applyFill="0" applyBorder="0" applyAlignment="0" applyProtection="0">
      <alignment vertical="center"/>
    </xf>
    <xf numFmtId="0" fontId="63" fillId="5" borderId="12" applyNumberFormat="0" applyAlignment="0" applyProtection="0">
      <alignment vertical="center"/>
    </xf>
    <xf numFmtId="43" fontId="0" fillId="0" borderId="0" applyFont="0" applyFill="0" applyBorder="0" applyAlignment="0" applyProtection="0"/>
    <xf numFmtId="0" fontId="46" fillId="13" borderId="0" applyNumberFormat="0" applyBorder="0" applyAlignment="0" applyProtection="0">
      <alignment vertical="center"/>
    </xf>
    <xf numFmtId="0" fontId="63" fillId="5" borderId="12" applyNumberFormat="0" applyAlignment="0" applyProtection="0">
      <alignment vertical="center"/>
    </xf>
    <xf numFmtId="43" fontId="0" fillId="0" borderId="0" applyFont="0" applyFill="0" applyBorder="0" applyAlignment="0" applyProtection="0">
      <alignment vertical="center"/>
    </xf>
    <xf numFmtId="0" fontId="63" fillId="16" borderId="12" applyNumberForma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63" fillId="5" borderId="12"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9" fillId="2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46" fillId="29"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0" fillId="12" borderId="7"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66" fillId="27"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0" fillId="0" borderId="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46" fillId="28"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46" fillId="28" borderId="0" applyNumberFormat="0" applyBorder="0" applyAlignment="0" applyProtection="0">
      <alignment vertical="center"/>
    </xf>
    <xf numFmtId="0" fontId="59" fillId="13"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46" fillId="28" borderId="0" applyNumberFormat="0" applyBorder="0" applyAlignment="0" applyProtection="0">
      <alignment vertical="center"/>
    </xf>
    <xf numFmtId="0" fontId="59" fillId="1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46" fillId="23" borderId="0" applyNumberFormat="0" applyBorder="0" applyAlignment="0" applyProtection="0">
      <alignment vertical="center"/>
    </xf>
    <xf numFmtId="0" fontId="59"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46" fillId="23" borderId="0" applyNumberFormat="0" applyBorder="0" applyAlignment="0" applyProtection="0">
      <alignment vertical="center"/>
    </xf>
    <xf numFmtId="0" fontId="59" fillId="23"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46"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46" fillId="24" borderId="0" applyNumberFormat="0" applyBorder="0" applyAlignment="0" applyProtection="0">
      <alignment vertical="center"/>
    </xf>
    <xf numFmtId="0" fontId="59" fillId="24"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46" fillId="8" borderId="0" applyNumberFormat="0" applyBorder="0" applyAlignment="0" applyProtection="0">
      <alignment vertical="center"/>
    </xf>
    <xf numFmtId="0" fontId="59" fillId="30"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46" fillId="8" borderId="0" applyNumberFormat="0" applyBorder="0" applyAlignment="0" applyProtection="0">
      <alignment vertical="center"/>
    </xf>
    <xf numFmtId="0" fontId="59" fillId="30"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46"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63" fillId="5" borderId="12" applyNumberFormat="0" applyAlignment="0" applyProtection="0">
      <alignment vertical="center"/>
    </xf>
    <xf numFmtId="0" fontId="46" fillId="13" borderId="0" applyNumberFormat="0" applyBorder="0" applyAlignment="0" applyProtection="0">
      <alignment vertical="center"/>
    </xf>
    <xf numFmtId="0" fontId="63" fillId="5" borderId="12" applyNumberFormat="0" applyAlignment="0" applyProtection="0">
      <alignment vertical="center"/>
    </xf>
    <xf numFmtId="0" fontId="59"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46" fillId="13" borderId="0" applyNumberFormat="0" applyBorder="0" applyAlignment="0" applyProtection="0">
      <alignment vertical="center"/>
    </xf>
    <xf numFmtId="0" fontId="59" fillId="13"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46" fillId="29"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46" fillId="29" borderId="0" applyNumberFormat="0" applyBorder="0" applyAlignment="0" applyProtection="0">
      <alignment vertical="center"/>
    </xf>
    <xf numFmtId="0" fontId="59"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59" fillId="29" borderId="0" applyNumberFormat="0" applyBorder="0" applyAlignment="0" applyProtection="0">
      <alignment vertical="center"/>
    </xf>
    <xf numFmtId="0" fontId="46" fillId="29" borderId="0" applyNumberFormat="0" applyBorder="0" applyAlignment="0" applyProtection="0">
      <alignment vertical="center"/>
    </xf>
    <xf numFmtId="0" fontId="59" fillId="29"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5" borderId="12" applyNumberFormat="0" applyAlignment="0" applyProtection="0">
      <alignment vertical="center"/>
    </xf>
    <xf numFmtId="0" fontId="63" fillId="5" borderId="12" applyNumberFormat="0" applyAlignment="0" applyProtection="0">
      <alignment vertical="center"/>
    </xf>
    <xf numFmtId="0" fontId="63" fillId="5" borderId="12" applyNumberFormat="0" applyAlignment="0" applyProtection="0">
      <alignment vertical="center"/>
    </xf>
    <xf numFmtId="0" fontId="63" fillId="5" borderId="12" applyNumberFormat="0" applyAlignment="0" applyProtection="0">
      <alignment vertical="center"/>
    </xf>
    <xf numFmtId="0" fontId="63" fillId="5" borderId="12" applyNumberFormat="0" applyAlignment="0" applyProtection="0">
      <alignment vertical="center"/>
    </xf>
    <xf numFmtId="0" fontId="63" fillId="5" borderId="12" applyNumberFormat="0" applyAlignment="0" applyProtection="0">
      <alignment vertical="center"/>
    </xf>
    <xf numFmtId="0" fontId="63" fillId="5" borderId="12" applyNumberFormat="0" applyAlignment="0" applyProtection="0">
      <alignment vertical="center"/>
    </xf>
    <xf numFmtId="0" fontId="63" fillId="5" borderId="12" applyNumberFormat="0" applyAlignment="0" applyProtection="0">
      <alignment vertical="center"/>
    </xf>
    <xf numFmtId="0" fontId="63" fillId="5" borderId="12" applyNumberFormat="0" applyAlignment="0" applyProtection="0">
      <alignment vertical="center"/>
    </xf>
    <xf numFmtId="0" fontId="63" fillId="5" borderId="12" applyNumberFormat="0" applyAlignment="0" applyProtection="0">
      <alignment vertical="center"/>
    </xf>
    <xf numFmtId="0" fontId="63" fillId="5" borderId="12" applyNumberFormat="0" applyAlignment="0" applyProtection="0">
      <alignment vertical="center"/>
    </xf>
    <xf numFmtId="0" fontId="63" fillId="5" borderId="12" applyNumberFormat="0" applyAlignment="0" applyProtection="0">
      <alignment vertical="center"/>
    </xf>
    <xf numFmtId="0" fontId="63" fillId="16" borderId="12" applyNumberFormat="0" applyAlignment="0" applyProtection="0">
      <alignment vertical="center"/>
    </xf>
    <xf numFmtId="0" fontId="63" fillId="5"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63" fillId="16" borderId="12"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0" fillId="12" borderId="7" applyNumberFormat="0" applyFon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47" fillId="9" borderId="5" applyNumberFormat="0" applyAlignment="0" applyProtection="0">
      <alignment vertical="center"/>
    </xf>
    <xf numFmtId="0" fontId="0" fillId="12" borderId="7" applyNumberFormat="0" applyFont="0" applyAlignment="0" applyProtection="0">
      <alignment vertical="center"/>
    </xf>
    <xf numFmtId="0" fontId="47" fillId="9" borderId="5" applyNumberFormat="0" applyAlignment="0" applyProtection="0">
      <alignment vertical="center"/>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0" fontId="91" fillId="0" borderId="0">
      <alignment vertical="center"/>
    </xf>
    <xf numFmtId="0" fontId="91" fillId="0" borderId="0"/>
    <xf numFmtId="177" fontId="2" fillId="0" borderId="1">
      <alignment vertical="center"/>
      <protection locked="0"/>
    </xf>
    <xf numFmtId="177" fontId="2" fillId="0" borderId="1">
      <alignment vertical="center"/>
      <protection locked="0"/>
    </xf>
    <xf numFmtId="177" fontId="2" fillId="0" borderId="1">
      <alignment vertical="center"/>
      <protection locked="0"/>
    </xf>
    <xf numFmtId="177" fontId="2" fillId="0" borderId="1">
      <alignment vertical="center"/>
      <protection locked="0"/>
    </xf>
    <xf numFmtId="177" fontId="2" fillId="0" borderId="1">
      <alignment vertical="center"/>
      <protection locked="0"/>
    </xf>
    <xf numFmtId="177" fontId="2" fillId="0" borderId="1">
      <alignment vertical="center"/>
      <protection locked="0"/>
    </xf>
    <xf numFmtId="177" fontId="2" fillId="0" borderId="1">
      <alignment vertical="center"/>
      <protection locked="0"/>
    </xf>
    <xf numFmtId="177" fontId="2" fillId="0" borderId="1">
      <alignment vertical="center"/>
      <protection locked="0"/>
    </xf>
    <xf numFmtId="177" fontId="2" fillId="0" borderId="1">
      <alignment vertical="center"/>
      <protection locked="0"/>
    </xf>
    <xf numFmtId="177" fontId="2" fillId="0" borderId="1">
      <alignment vertical="center"/>
      <protection locked="0"/>
    </xf>
    <xf numFmtId="177" fontId="2" fillId="0" borderId="1">
      <alignment vertical="center"/>
      <protection locked="0"/>
    </xf>
    <xf numFmtId="177" fontId="2" fillId="0" borderId="1">
      <alignment vertical="center"/>
      <protection locked="0"/>
    </xf>
    <xf numFmtId="0" fontId="69" fillId="0" borderId="0"/>
    <xf numFmtId="0" fontId="46" fillId="28" borderId="0" applyNumberFormat="0" applyBorder="0" applyAlignment="0" applyProtection="0">
      <alignment vertical="center"/>
    </xf>
    <xf numFmtId="0" fontId="46" fillId="13" borderId="0" applyNumberFormat="0" applyBorder="0" applyAlignment="0" applyProtection="0">
      <alignment vertical="center"/>
    </xf>
    <xf numFmtId="0" fontId="46" fillId="23" borderId="0" applyNumberFormat="0" applyBorder="0" applyAlignment="0" applyProtection="0">
      <alignment vertical="center"/>
    </xf>
    <xf numFmtId="0" fontId="46" fillId="29" borderId="0" applyNumberFormat="0" applyBorder="0" applyAlignment="0" applyProtection="0">
      <alignment vertical="center"/>
    </xf>
    <xf numFmtId="0" fontId="46" fillId="24" borderId="0" applyNumberFormat="0" applyBorder="0" applyAlignment="0" applyProtection="0">
      <alignment vertical="center"/>
    </xf>
    <xf numFmtId="0" fontId="46" fillId="14" borderId="0" applyNumberFormat="0" applyBorder="0" applyAlignment="0" applyProtection="0">
      <alignment vertical="center"/>
    </xf>
    <xf numFmtId="0" fontId="46" fillId="8" borderId="0" applyNumberFormat="0" applyBorder="0" applyAlignment="0" applyProtection="0">
      <alignment vertical="center"/>
    </xf>
    <xf numFmtId="0" fontId="46" fillId="26" borderId="0" applyNumberFormat="0" applyBorder="0" applyAlignment="0" applyProtection="0">
      <alignment vertical="center"/>
    </xf>
    <xf numFmtId="0" fontId="46" fillId="13"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6" fillId="24" borderId="0" applyNumberFormat="0" applyBorder="0" applyAlignment="0" applyProtection="0">
      <alignment vertical="center"/>
    </xf>
    <xf numFmtId="43" fontId="25" fillId="0" borderId="0" applyFont="0" applyFill="0" applyBorder="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25" fillId="12" borderId="7" applyNumberFormat="0" applyFont="0" applyAlignment="0" applyProtection="0">
      <alignment vertical="center"/>
    </xf>
    <xf numFmtId="0" fontId="0" fillId="12" borderId="7" applyNumberFormat="0" applyFont="0" applyAlignment="0" applyProtection="0">
      <alignment vertical="center"/>
    </xf>
    <xf numFmtId="0" fontId="25" fillId="12" borderId="7" applyNumberFormat="0" applyFont="0" applyAlignment="0" applyProtection="0">
      <alignment vertical="center"/>
    </xf>
    <xf numFmtId="0" fontId="0" fillId="12" borderId="7" applyNumberFormat="0" applyFont="0" applyAlignment="0" applyProtection="0">
      <alignment vertical="center"/>
    </xf>
    <xf numFmtId="0" fontId="25"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25"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25"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0" fillId="12" borderId="7" applyNumberFormat="0" applyFont="0" applyAlignment="0" applyProtection="0">
      <alignment vertical="center"/>
    </xf>
    <xf numFmtId="0" fontId="25" fillId="12" borderId="7" applyNumberFormat="0" applyFont="0" applyAlignment="0" applyProtection="0">
      <alignment vertical="center"/>
    </xf>
    <xf numFmtId="0" fontId="0" fillId="0" borderId="0">
      <alignment vertical="center"/>
    </xf>
  </cellStyleXfs>
  <cellXfs count="330">
    <xf numFmtId="0" fontId="0" fillId="0" borderId="0" xfId="0" applyAlignment="1">
      <alignment vertical="center"/>
    </xf>
    <xf numFmtId="0" fontId="0" fillId="0" borderId="0" xfId="566" applyAlignment="1"/>
    <xf numFmtId="0" fontId="0" fillId="0" borderId="0" xfId="566" applyAlignment="1">
      <alignment vertical="center"/>
    </xf>
    <xf numFmtId="0" fontId="1" fillId="0" borderId="0" xfId="566" applyFont="1" applyAlignment="1">
      <alignment horizontal="center" vertical="center"/>
    </xf>
    <xf numFmtId="0" fontId="2" fillId="0" borderId="0" xfId="566" applyFont="1" applyAlignment="1"/>
    <xf numFmtId="0" fontId="3" fillId="0" borderId="0" xfId="566" applyFont="1" applyAlignment="1">
      <alignment horizontal="left" vertical="center"/>
    </xf>
    <xf numFmtId="0" fontId="4" fillId="0" borderId="0" xfId="566"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left" vertical="center"/>
    </xf>
    <xf numFmtId="193" fontId="6" fillId="0" borderId="1" xfId="0" applyNumberFormat="1" applyFont="1" applyBorder="1" applyAlignment="1">
      <alignment horizontal="center" vertical="center" wrapText="1"/>
    </xf>
    <xf numFmtId="193" fontId="5" fillId="0" borderId="1" xfId="0" applyNumberFormat="1" applyFont="1" applyBorder="1" applyAlignment="1">
      <alignment horizontal="center" vertical="center"/>
    </xf>
    <xf numFmtId="193" fontId="7" fillId="0" borderId="1" xfId="0" applyNumberFormat="1" applyFont="1" applyBorder="1" applyAlignment="1">
      <alignment horizontal="center" vertical="center"/>
    </xf>
    <xf numFmtId="0" fontId="2" fillId="0" borderId="0" xfId="566" applyFont="1" applyAlignment="1">
      <alignment vertical="center"/>
    </xf>
    <xf numFmtId="0" fontId="8" fillId="0" borderId="0" xfId="566" applyFont="1" applyAlignment="1">
      <alignment horizontal="left" vertical="center" wrapText="1"/>
    </xf>
    <xf numFmtId="0" fontId="9" fillId="0" borderId="0" xfId="566" applyFont="1" applyAlignment="1">
      <alignment horizontal="left" vertical="center" wrapText="1"/>
    </xf>
    <xf numFmtId="0" fontId="10" fillId="0" borderId="0" xfId="0" applyFont="1" applyAlignment="1">
      <alignment vertical="center"/>
    </xf>
    <xf numFmtId="0" fontId="0" fillId="2" borderId="0" xfId="0" applyFill="1" applyAlignment="1">
      <alignment vertical="center"/>
    </xf>
    <xf numFmtId="0" fontId="0" fillId="0" borderId="0" xfId="0" applyAlignment="1">
      <alignment horizontal="center" vertical="center"/>
    </xf>
    <xf numFmtId="0" fontId="0" fillId="0" borderId="0" xfId="0" applyFont="1" applyAlignment="1">
      <alignment vertical="center"/>
    </xf>
    <xf numFmtId="0" fontId="11" fillId="0" borderId="0" xfId="0" applyFont="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12" fillId="0" borderId="1" xfId="1108"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NumberFormat="1" applyFont="1" applyBorder="1" applyAlignment="1">
      <alignment horizontal="center" vertical="center" wrapText="1"/>
    </xf>
    <xf numFmtId="0" fontId="12" fillId="0" borderId="1" xfId="1108" applyFont="1" applyFill="1" applyBorder="1" applyAlignment="1">
      <alignment horizontal="left" vertical="center" wrapText="1"/>
    </xf>
    <xf numFmtId="181" fontId="14" fillId="0" borderId="1" xfId="0" applyNumberFormat="1" applyFont="1" applyFill="1" applyBorder="1" applyAlignment="1">
      <alignment vertical="center"/>
    </xf>
    <xf numFmtId="49" fontId="15" fillId="2" borderId="1" xfId="0" applyNumberFormat="1" applyFont="1" applyFill="1" applyBorder="1" applyAlignment="1">
      <alignment horizontal="left" vertical="center"/>
    </xf>
    <xf numFmtId="0" fontId="15" fillId="2" borderId="1" xfId="0" applyFont="1" applyFill="1" applyBorder="1" applyAlignment="1">
      <alignment horizontal="center" vertical="center"/>
    </xf>
    <xf numFmtId="181" fontId="15" fillId="2" borderId="1" xfId="0" applyNumberFormat="1" applyFont="1" applyFill="1" applyBorder="1" applyAlignment="1">
      <alignment vertical="center"/>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xf>
    <xf numFmtId="181" fontId="15" fillId="0" borderId="1" xfId="0" applyNumberFormat="1" applyFont="1" applyFill="1" applyBorder="1" applyAlignment="1">
      <alignment vertical="center"/>
    </xf>
    <xf numFmtId="0" fontId="16" fillId="0" borderId="2" xfId="0" applyFont="1" applyBorder="1" applyAlignment="1">
      <alignment horizontal="left" vertical="center"/>
    </xf>
    <xf numFmtId="0" fontId="16" fillId="0" borderId="1" xfId="0" applyFont="1" applyBorder="1" applyAlignment="1">
      <alignment horizontal="center" vertical="center"/>
    </xf>
    <xf numFmtId="181" fontId="16" fillId="0" borderId="1" xfId="0" applyNumberFormat="1" applyFont="1" applyBorder="1" applyAlignment="1">
      <alignment horizontal="center" vertical="center"/>
    </xf>
    <xf numFmtId="0" fontId="15" fillId="2" borderId="1" xfId="0" applyFont="1" applyFill="1" applyBorder="1" applyAlignment="1">
      <alignment horizontal="left" vertical="center"/>
    </xf>
    <xf numFmtId="0" fontId="15" fillId="3" borderId="1" xfId="0" applyFont="1" applyFill="1" applyBorder="1" applyAlignment="1">
      <alignment horizontal="center" vertical="center"/>
    </xf>
    <xf numFmtId="0" fontId="15" fillId="4" borderId="1" xfId="0" applyFont="1" applyFill="1" applyBorder="1" applyAlignment="1">
      <alignment horizontal="left" vertical="center"/>
    </xf>
    <xf numFmtId="0" fontId="15" fillId="4" borderId="1" xfId="0" applyFont="1" applyFill="1" applyBorder="1" applyAlignment="1">
      <alignment horizontal="center" vertical="center"/>
    </xf>
    <xf numFmtId="181" fontId="15" fillId="4" borderId="1" xfId="0" applyNumberFormat="1" applyFont="1" applyFill="1" applyBorder="1" applyAlignment="1">
      <alignment vertical="center"/>
    </xf>
    <xf numFmtId="0" fontId="15" fillId="4" borderId="1" xfId="0" applyFont="1" applyFill="1" applyBorder="1" applyAlignment="1">
      <alignment horizontal="left" vertical="center" indent="2"/>
    </xf>
    <xf numFmtId="0" fontId="15" fillId="0" borderId="2" xfId="0" applyFont="1" applyFill="1" applyBorder="1" applyAlignment="1">
      <alignment horizontal="left" vertical="center"/>
    </xf>
    <xf numFmtId="0" fontId="15" fillId="4" borderId="2" xfId="0" applyFont="1" applyFill="1" applyBorder="1" applyAlignment="1">
      <alignment horizontal="left" vertical="center"/>
    </xf>
    <xf numFmtId="0" fontId="15" fillId="4" borderId="2" xfId="0" applyFont="1" applyFill="1" applyBorder="1" applyAlignment="1">
      <alignment horizontal="left" vertical="center" indent="2"/>
    </xf>
    <xf numFmtId="0" fontId="16" fillId="3" borderId="2" xfId="0" applyFont="1" applyFill="1" applyBorder="1" applyAlignment="1">
      <alignment horizontal="left" vertical="center"/>
    </xf>
    <xf numFmtId="0" fontId="16" fillId="3" borderId="1" xfId="0" applyFont="1" applyFill="1" applyBorder="1" applyAlignment="1">
      <alignment horizontal="center" vertical="center"/>
    </xf>
    <xf numFmtId="181" fontId="16" fillId="3" borderId="1" xfId="0" applyNumberFormat="1" applyFont="1" applyFill="1" applyBorder="1" applyAlignment="1">
      <alignment horizontal="center" vertical="center"/>
    </xf>
    <xf numFmtId="0" fontId="15" fillId="3" borderId="1" xfId="0" applyFont="1" applyFill="1" applyBorder="1" applyAlignment="1">
      <alignment horizontal="left" vertical="center"/>
    </xf>
    <xf numFmtId="181" fontId="15" fillId="3" borderId="1" xfId="0" applyNumberFormat="1" applyFont="1" applyFill="1" applyBorder="1" applyAlignment="1">
      <alignment vertical="center"/>
    </xf>
    <xf numFmtId="0" fontId="17" fillId="3" borderId="2" xfId="0" applyFont="1" applyFill="1" applyBorder="1" applyAlignment="1">
      <alignment horizontal="left" vertical="center"/>
    </xf>
    <xf numFmtId="0" fontId="17" fillId="3" borderId="1" xfId="0" applyFont="1" applyFill="1" applyBorder="1" applyAlignment="1">
      <alignment horizontal="center" vertical="center"/>
    </xf>
    <xf numFmtId="181" fontId="17" fillId="3" borderId="1" xfId="0" applyNumberFormat="1" applyFont="1" applyFill="1" applyBorder="1" applyAlignment="1">
      <alignment horizontal="center" vertical="center"/>
    </xf>
    <xf numFmtId="0" fontId="0" fillId="0" borderId="0" xfId="0" applyAlignment="1">
      <alignment horizontal="left" vertical="center" wrapText="1"/>
    </xf>
    <xf numFmtId="0" fontId="0" fillId="0" borderId="0" xfId="3464" applyAlignment="1"/>
    <xf numFmtId="0" fontId="0" fillId="0" borderId="0" xfId="3464" applyFill="1" applyAlignment="1"/>
    <xf numFmtId="10" fontId="0" fillId="0" borderId="0" xfId="3464" applyNumberFormat="1" applyAlignment="1"/>
    <xf numFmtId="0" fontId="18" fillId="0" borderId="0" xfId="3464" applyNumberFormat="1" applyFont="1" applyFill="1" applyBorder="1" applyAlignment="1" applyProtection="1">
      <alignment horizontal="center" vertical="center"/>
    </xf>
    <xf numFmtId="10" fontId="18" fillId="0" borderId="0" xfId="3464" applyNumberFormat="1" applyFont="1" applyFill="1" applyBorder="1" applyAlignment="1" applyProtection="1">
      <alignment horizontal="center" vertical="center"/>
    </xf>
    <xf numFmtId="0" fontId="0" fillId="0" borderId="0" xfId="3464" applyNumberFormat="1" applyFont="1" applyFill="1" applyBorder="1" applyAlignment="1" applyProtection="1"/>
    <xf numFmtId="0" fontId="19" fillId="0" borderId="0" xfId="3894" applyFont="1">
      <alignment vertical="center"/>
    </xf>
    <xf numFmtId="0" fontId="0" fillId="0" borderId="0" xfId="3894">
      <alignment vertical="center"/>
    </xf>
    <xf numFmtId="10" fontId="0" fillId="0" borderId="0" xfId="3894" applyNumberFormat="1" applyAlignment="1">
      <alignment horizontal="right" vertical="center"/>
    </xf>
    <xf numFmtId="0" fontId="20" fillId="0" borderId="1" xfId="3464" applyNumberFormat="1" applyFont="1" applyFill="1" applyBorder="1" applyAlignment="1" applyProtection="1">
      <alignment horizontal="center" vertical="center" wrapText="1"/>
    </xf>
    <xf numFmtId="195" fontId="21" fillId="0" borderId="1" xfId="3894" applyNumberFormat="1" applyFont="1" applyBorder="1" applyAlignment="1">
      <alignment horizontal="center" vertical="center" wrapText="1"/>
    </xf>
    <xf numFmtId="0" fontId="22" fillId="0" borderId="1" xfId="0" applyFont="1" applyBorder="1" applyAlignment="1">
      <alignment horizontal="center" vertical="center" wrapText="1"/>
    </xf>
    <xf numFmtId="10" fontId="22" fillId="0" borderId="1" xfId="0" applyNumberFormat="1" applyFont="1" applyBorder="1" applyAlignment="1">
      <alignment horizontal="center" vertical="center" wrapText="1"/>
    </xf>
    <xf numFmtId="0" fontId="23" fillId="0" borderId="1" xfId="3464" applyNumberFormat="1" applyFont="1" applyFill="1" applyBorder="1" applyAlignment="1" applyProtection="1">
      <alignment horizontal="left" vertical="center" wrapText="1"/>
    </xf>
    <xf numFmtId="178" fontId="23" fillId="0" borderId="1" xfId="3464" applyNumberFormat="1" applyFont="1" applyFill="1" applyBorder="1" applyAlignment="1" applyProtection="1">
      <alignment vertical="center" wrapText="1"/>
    </xf>
    <xf numFmtId="10" fontId="21" fillId="0" borderId="1" xfId="3069" applyNumberFormat="1" applyFont="1" applyFill="1" applyBorder="1" applyAlignment="1" applyProtection="1">
      <alignment vertical="center" wrapText="1"/>
    </xf>
    <xf numFmtId="49" fontId="2" fillId="0" borderId="1" xfId="3859" applyNumberFormat="1" applyFont="1" applyBorder="1" applyAlignment="1">
      <alignment vertical="center"/>
    </xf>
    <xf numFmtId="0" fontId="2" fillId="0" borderId="1" xfId="3464" applyFont="1" applyFill="1" applyBorder="1" applyAlignment="1">
      <alignment vertical="center"/>
    </xf>
    <xf numFmtId="10" fontId="2" fillId="0" borderId="1" xfId="3464" applyNumberFormat="1" applyFont="1" applyBorder="1" applyAlignment="1">
      <alignment vertical="center"/>
    </xf>
    <xf numFmtId="49" fontId="2" fillId="0" borderId="1" xfId="2862" applyNumberFormat="1" applyFont="1" applyBorder="1" applyAlignment="1">
      <alignment vertical="center"/>
    </xf>
    <xf numFmtId="49" fontId="2" fillId="0" borderId="1" xfId="2866" applyNumberFormat="1" applyFont="1" applyBorder="1" applyAlignment="1">
      <alignment vertical="center"/>
    </xf>
    <xf numFmtId="49" fontId="2" fillId="0" borderId="1" xfId="3447" applyNumberFormat="1" applyFont="1" applyBorder="1" applyAlignment="1">
      <alignment vertical="center"/>
    </xf>
    <xf numFmtId="0" fontId="24" fillId="0" borderId="1" xfId="3464" applyNumberFormat="1" applyFont="1" applyFill="1" applyBorder="1" applyAlignment="1" applyProtection="1">
      <alignment horizontal="left" vertical="center" wrapText="1"/>
    </xf>
    <xf numFmtId="49" fontId="2" fillId="0" borderId="1" xfId="2870" applyNumberFormat="1" applyFont="1" applyBorder="1" applyAlignment="1">
      <alignment vertical="center"/>
    </xf>
    <xf numFmtId="0" fontId="25" fillId="0" borderId="1" xfId="3464" applyNumberFormat="1" applyFont="1" applyFill="1" applyBorder="1" applyAlignment="1" applyProtection="1">
      <alignment horizontal="left" vertical="center" wrapText="1"/>
    </xf>
    <xf numFmtId="49" fontId="2" fillId="0" borderId="1" xfId="3297" applyNumberFormat="1" applyFont="1" applyBorder="1" applyAlignment="1">
      <alignment vertical="center"/>
    </xf>
    <xf numFmtId="49" fontId="2" fillId="0" borderId="1" xfId="3860" applyNumberFormat="1" applyFont="1" applyBorder="1" applyAlignment="1">
      <alignment vertical="center"/>
    </xf>
    <xf numFmtId="49" fontId="2" fillId="0" borderId="1" xfId="2863" applyNumberFormat="1" applyFont="1" applyBorder="1" applyAlignment="1">
      <alignment vertical="center"/>
    </xf>
    <xf numFmtId="49" fontId="2" fillId="0" borderId="1" xfId="3857" applyNumberFormat="1" applyFont="1" applyBorder="1" applyAlignment="1">
      <alignment vertical="center"/>
    </xf>
    <xf numFmtId="49" fontId="2" fillId="0" borderId="1" xfId="3292" applyNumberFormat="1" applyFont="1" applyBorder="1" applyAlignment="1">
      <alignment vertical="center"/>
    </xf>
    <xf numFmtId="49" fontId="2" fillId="3" borderId="1" xfId="3859" applyNumberFormat="1" applyFont="1" applyFill="1" applyBorder="1" applyAlignment="1">
      <alignment vertical="center"/>
    </xf>
    <xf numFmtId="0" fontId="25" fillId="3" borderId="1" xfId="3464" applyNumberFormat="1" applyFont="1" applyFill="1" applyBorder="1" applyAlignment="1" applyProtection="1">
      <alignment horizontal="left" vertical="center" wrapText="1"/>
    </xf>
    <xf numFmtId="0" fontId="0" fillId="0" borderId="1" xfId="3464" applyFill="1" applyBorder="1" applyAlignment="1">
      <alignment vertical="center"/>
    </xf>
    <xf numFmtId="10" fontId="0" fillId="0" borderId="1" xfId="3464" applyNumberFormat="1" applyBorder="1" applyAlignment="1">
      <alignment vertical="center"/>
    </xf>
    <xf numFmtId="0" fontId="10" fillId="0" borderId="0" xfId="3894" applyFont="1" applyAlignment="1">
      <alignment horizontal="center" vertical="center"/>
    </xf>
    <xf numFmtId="0" fontId="2" fillId="0" borderId="0" xfId="3894" applyFont="1">
      <alignment vertical="center"/>
    </xf>
    <xf numFmtId="0" fontId="21" fillId="0" borderId="0" xfId="3894" applyFont="1">
      <alignment vertical="center"/>
    </xf>
    <xf numFmtId="195" fontId="0" fillId="0" borderId="0" xfId="3894" applyNumberFormat="1">
      <alignment vertical="center"/>
    </xf>
    <xf numFmtId="0" fontId="26" fillId="0" borderId="0" xfId="3894" applyFont="1" applyAlignment="1">
      <alignment horizontal="center" vertical="center"/>
    </xf>
    <xf numFmtId="0" fontId="0" fillId="0" borderId="0" xfId="3894" applyFont="1">
      <alignment vertical="center"/>
    </xf>
    <xf numFmtId="195" fontId="0" fillId="0" borderId="0" xfId="3894" applyNumberFormat="1" applyAlignment="1">
      <alignment horizontal="right" vertical="center"/>
    </xf>
    <xf numFmtId="0" fontId="10" fillId="0" borderId="1" xfId="3894" applyFont="1" applyBorder="1" applyAlignment="1">
      <alignment horizontal="distributed" vertical="center" wrapText="1" indent="3"/>
    </xf>
    <xf numFmtId="3" fontId="2" fillId="0" borderId="1" xfId="0" applyNumberFormat="1" applyFont="1" applyBorder="1" applyAlignment="1">
      <alignment vertical="center"/>
    </xf>
    <xf numFmtId="3" fontId="2" fillId="0" borderId="1" xfId="0" applyNumberFormat="1" applyFont="1" applyFill="1" applyBorder="1" applyAlignment="1">
      <alignment vertical="center"/>
    </xf>
    <xf numFmtId="183" fontId="2" fillId="0" borderId="1" xfId="3135" applyNumberFormat="1" applyFont="1" applyBorder="1" applyAlignment="1">
      <alignment vertical="center"/>
    </xf>
    <xf numFmtId="193" fontId="2" fillId="0" borderId="1" xfId="0" applyNumberFormat="1" applyFont="1" applyBorder="1" applyAlignment="1">
      <alignment horizontal="right" vertical="center"/>
    </xf>
    <xf numFmtId="193" fontId="2" fillId="0" borderId="1" xfId="0" applyNumberFormat="1" applyFont="1" applyFill="1" applyBorder="1" applyAlignment="1">
      <alignment horizontal="right" vertical="center"/>
    </xf>
    <xf numFmtId="0" fontId="7" fillId="0" borderId="0" xfId="3894" applyFont="1">
      <alignment vertical="center"/>
    </xf>
    <xf numFmtId="0" fontId="24" fillId="0" borderId="1" xfId="3464" applyNumberFormat="1" applyFont="1" applyFill="1" applyBorder="1" applyAlignment="1" applyProtection="1">
      <alignment horizontal="left" vertical="center" wrapText="1" indent="1"/>
    </xf>
    <xf numFmtId="0" fontId="25" fillId="0" borderId="1" xfId="3464" applyNumberFormat="1" applyFont="1" applyFill="1" applyBorder="1" applyAlignment="1" applyProtection="1">
      <alignment horizontal="left" vertical="center" wrapText="1" indent="1"/>
    </xf>
    <xf numFmtId="3" fontId="2" fillId="0" borderId="1" xfId="0" applyNumberFormat="1" applyFont="1" applyBorder="1" applyAlignment="1">
      <alignment horizontal="right" vertical="center"/>
    </xf>
    <xf numFmtId="3" fontId="2" fillId="0" borderId="1" xfId="0" applyNumberFormat="1" applyFont="1" applyFill="1" applyBorder="1" applyAlignment="1">
      <alignment horizontal="right" vertical="center"/>
    </xf>
    <xf numFmtId="176" fontId="21" fillId="0" borderId="1" xfId="0" applyNumberFormat="1" applyFont="1" applyBorder="1" applyAlignment="1">
      <alignment horizontal="right" vertical="center"/>
    </xf>
    <xf numFmtId="176" fontId="21" fillId="0" borderId="1" xfId="0" applyNumberFormat="1" applyFont="1" applyFill="1" applyBorder="1" applyAlignment="1">
      <alignment horizontal="right" vertical="center"/>
    </xf>
    <xf numFmtId="195" fontId="21" fillId="0" borderId="1" xfId="3894" applyNumberFormat="1" applyFont="1" applyBorder="1">
      <alignment vertical="center"/>
    </xf>
    <xf numFmtId="195" fontId="21" fillId="0" borderId="1" xfId="3894" applyNumberFormat="1" applyFont="1" applyFill="1" applyBorder="1" applyAlignment="1">
      <alignment vertical="center"/>
    </xf>
    <xf numFmtId="176" fontId="25" fillId="0" borderId="1" xfId="2267" applyNumberFormat="1" applyFont="1" applyBorder="1" applyAlignment="1">
      <alignment horizontal="right" vertical="center"/>
    </xf>
    <xf numFmtId="176" fontId="25" fillId="0" borderId="1" xfId="2267" applyNumberFormat="1" applyFont="1" applyFill="1" applyBorder="1" applyAlignment="1">
      <alignment horizontal="right" vertical="center"/>
    </xf>
    <xf numFmtId="0" fontId="21" fillId="0" borderId="1" xfId="3894" applyFont="1" applyBorder="1" applyAlignment="1">
      <alignment horizontal="center" vertical="center"/>
    </xf>
    <xf numFmtId="0" fontId="21" fillId="0" borderId="1" xfId="3894" applyFont="1" applyBorder="1" applyAlignment="1">
      <alignment horizontal="distributed" vertical="center" wrapText="1" indent="3"/>
    </xf>
    <xf numFmtId="10" fontId="2" fillId="0" borderId="1" xfId="3135" applyNumberFormat="1" applyFont="1" applyBorder="1" applyAlignment="1">
      <alignment vertical="center"/>
    </xf>
    <xf numFmtId="3" fontId="2" fillId="0" borderId="1" xfId="3894" applyNumberFormat="1" applyFont="1" applyBorder="1" applyAlignment="1">
      <alignment horizontal="right" vertical="center"/>
    </xf>
    <xf numFmtId="3" fontId="2" fillId="0" borderId="1" xfId="3894" applyNumberFormat="1" applyFont="1" applyFill="1" applyBorder="1" applyAlignment="1">
      <alignment horizontal="right" vertical="center"/>
    </xf>
    <xf numFmtId="0" fontId="2" fillId="0" borderId="1" xfId="3894" applyFont="1" applyFill="1" applyBorder="1">
      <alignment vertical="center"/>
    </xf>
    <xf numFmtId="0" fontId="2" fillId="0" borderId="1" xfId="3894" applyFont="1" applyFill="1" applyBorder="1" applyAlignment="1">
      <alignment vertical="center"/>
    </xf>
    <xf numFmtId="0" fontId="2" fillId="0" borderId="1" xfId="3894" applyFont="1" applyBorder="1">
      <alignment vertical="center"/>
    </xf>
    <xf numFmtId="0" fontId="27" fillId="0" borderId="0" xfId="3894" applyFont="1">
      <alignment vertical="center"/>
    </xf>
    <xf numFmtId="0" fontId="23" fillId="0" borderId="1" xfId="3464" applyNumberFormat="1" applyFont="1" applyFill="1" applyBorder="1" applyAlignment="1" applyProtection="1">
      <alignment horizontal="center" vertical="center" wrapText="1"/>
    </xf>
    <xf numFmtId="195" fontId="2" fillId="0" borderId="0" xfId="3894" applyNumberFormat="1" applyFont="1">
      <alignment vertical="center"/>
    </xf>
    <xf numFmtId="0" fontId="28" fillId="0" borderId="0" xfId="2267" applyFont="1" applyAlignment="1">
      <alignment horizontal="center" vertical="center"/>
    </xf>
    <xf numFmtId="0" fontId="25" fillId="0" borderId="0" xfId="2267" applyBorder="1">
      <alignment vertical="center"/>
    </xf>
    <xf numFmtId="0" fontId="29" fillId="0" borderId="0" xfId="2267" applyFont="1" applyBorder="1" applyAlignment="1">
      <alignment vertical="center"/>
    </xf>
    <xf numFmtId="0" fontId="29" fillId="0" borderId="0" xfId="2267" applyFont="1" applyBorder="1" applyAlignment="1">
      <alignment horizontal="right" vertical="center"/>
    </xf>
    <xf numFmtId="0" fontId="30" fillId="0" borderId="1" xfId="2267" applyFont="1" applyBorder="1" applyAlignment="1">
      <alignment horizontal="center" vertical="center" wrapText="1"/>
    </xf>
    <xf numFmtId="49" fontId="7" fillId="0" borderId="1" xfId="2867" applyNumberFormat="1" applyFont="1" applyBorder="1"/>
    <xf numFmtId="0" fontId="30" fillId="0" borderId="1" xfId="2267" applyFont="1" applyBorder="1">
      <alignment vertical="center"/>
    </xf>
    <xf numFmtId="0" fontId="23" fillId="0" borderId="1" xfId="2267" applyFont="1" applyFill="1" applyBorder="1" applyAlignment="1">
      <alignment vertical="center"/>
    </xf>
    <xf numFmtId="0" fontId="31" fillId="0" borderId="1" xfId="2267" applyFont="1" applyBorder="1">
      <alignment vertical="center"/>
    </xf>
    <xf numFmtId="0" fontId="25" fillId="0" borderId="1" xfId="2267" applyFont="1" applyFill="1" applyBorder="1" applyAlignment="1">
      <alignment vertical="center"/>
    </xf>
    <xf numFmtId="49" fontId="7" fillId="0" borderId="1" xfId="2867" applyNumberFormat="1" applyFont="1" applyBorder="1" applyAlignment="1">
      <alignment horizontal="left" indent="2"/>
    </xf>
    <xf numFmtId="0" fontId="32" fillId="0" borderId="1" xfId="0" applyFont="1" applyBorder="1" applyAlignment="1">
      <alignment vertical="center"/>
    </xf>
    <xf numFmtId="0" fontId="21" fillId="0" borderId="1" xfId="0" applyFont="1" applyFill="1" applyBorder="1" applyAlignment="1">
      <alignment vertical="center"/>
    </xf>
    <xf numFmtId="49" fontId="7" fillId="0" borderId="1" xfId="2867" applyNumberFormat="1" applyFont="1" applyBorder="1" applyAlignment="1"/>
    <xf numFmtId="0" fontId="7" fillId="0" borderId="1" xfId="0" applyFont="1" applyBorder="1" applyAlignment="1">
      <alignment vertical="center"/>
    </xf>
    <xf numFmtId="0" fontId="2" fillId="0" borderId="1" xfId="0" applyFont="1" applyFill="1" applyBorder="1" applyAlignment="1">
      <alignment vertical="center"/>
    </xf>
    <xf numFmtId="0" fontId="30" fillId="0" borderId="1" xfId="2267" applyFont="1" applyBorder="1" applyAlignment="1">
      <alignment horizontal="center" vertical="center"/>
    </xf>
    <xf numFmtId="0" fontId="31" fillId="0" borderId="1" xfId="2267" applyFont="1" applyBorder="1" applyAlignment="1">
      <alignment horizontal="left" vertical="center"/>
    </xf>
    <xf numFmtId="10" fontId="7" fillId="0" borderId="1" xfId="0" applyNumberFormat="1" applyFont="1" applyBorder="1" applyAlignment="1">
      <alignment vertical="center"/>
    </xf>
    <xf numFmtId="10" fontId="31" fillId="0" borderId="1" xfId="2267" applyNumberFormat="1" applyFont="1" applyBorder="1">
      <alignment vertical="center"/>
    </xf>
    <xf numFmtId="0" fontId="25" fillId="0" borderId="1" xfId="2267" applyFont="1" applyFill="1" applyBorder="1" applyAlignment="1">
      <alignment horizontal="left" vertical="center" indent="2"/>
    </xf>
    <xf numFmtId="0" fontId="23" fillId="0" borderId="1" xfId="2267" applyFont="1" applyFill="1" applyBorder="1" applyAlignment="1">
      <alignment horizontal="center" vertical="center"/>
    </xf>
    <xf numFmtId="0" fontId="0" fillId="0" borderId="1" xfId="0" applyBorder="1" applyAlignment="1">
      <alignment vertical="center"/>
    </xf>
    <xf numFmtId="0" fontId="25" fillId="5" borderId="1" xfId="2267" applyFont="1" applyFill="1" applyBorder="1" applyAlignment="1">
      <alignment vertical="center"/>
    </xf>
    <xf numFmtId="0" fontId="33" fillId="0" borderId="1" xfId="2267" applyFont="1" applyBorder="1" applyAlignment="1">
      <alignment horizontal="center" vertical="center" wrapText="1"/>
    </xf>
    <xf numFmtId="10" fontId="31" fillId="0" borderId="1" xfId="2267" applyNumberFormat="1" applyFont="1" applyBorder="1" applyAlignment="1">
      <alignment horizontal="center" vertical="center"/>
    </xf>
    <xf numFmtId="0" fontId="29" fillId="0" borderId="0" xfId="2267" applyFont="1" applyBorder="1" applyAlignment="1">
      <alignment horizontal="center" vertical="center"/>
    </xf>
    <xf numFmtId="0" fontId="2" fillId="0" borderId="1" xfId="0" applyFont="1" applyBorder="1" applyAlignment="1">
      <alignment vertical="center"/>
    </xf>
    <xf numFmtId="0" fontId="2" fillId="3" borderId="1" xfId="0" applyFont="1" applyFill="1" applyBorder="1" applyAlignment="1">
      <alignment vertical="center"/>
    </xf>
    <xf numFmtId="0" fontId="21" fillId="0" borderId="1" xfId="0" applyFont="1" applyBorder="1" applyAlignment="1">
      <alignment horizontal="center" vertical="center"/>
    </xf>
    <xf numFmtId="0" fontId="25" fillId="0" borderId="0" xfId="2267">
      <alignment vertical="center"/>
    </xf>
    <xf numFmtId="0" fontId="33" fillId="0" borderId="1" xfId="2267" applyFont="1" applyBorder="1" applyAlignment="1">
      <alignment horizontal="center" vertical="center"/>
    </xf>
    <xf numFmtId="193" fontId="31" fillId="0" borderId="1" xfId="2267" applyNumberFormat="1" applyFont="1" applyBorder="1">
      <alignment vertical="center"/>
    </xf>
    <xf numFmtId="0" fontId="25" fillId="0" borderId="0" xfId="2267" applyFont="1" applyBorder="1" applyAlignment="1">
      <alignment horizontal="center" vertical="center"/>
    </xf>
    <xf numFmtId="0" fontId="32" fillId="0" borderId="1" xfId="0" applyFont="1" applyBorder="1" applyAlignment="1">
      <alignment horizontal="center" vertical="center"/>
    </xf>
    <xf numFmtId="10" fontId="0" fillId="0" borderId="0" xfId="0" applyNumberFormat="1" applyAlignment="1">
      <alignment horizontal="center" vertical="center"/>
    </xf>
    <xf numFmtId="10" fontId="28" fillId="0" borderId="0" xfId="2267" applyNumberFormat="1" applyFont="1" applyAlignment="1">
      <alignment horizontal="center" vertical="center"/>
    </xf>
    <xf numFmtId="10" fontId="25" fillId="0" borderId="0" xfId="2267" applyNumberFormat="1" applyBorder="1" applyAlignment="1">
      <alignment horizontal="center" vertical="center"/>
    </xf>
    <xf numFmtId="0" fontId="25" fillId="2" borderId="1" xfId="2267" applyFont="1" applyFill="1" applyBorder="1" applyAlignment="1">
      <alignment vertical="center"/>
    </xf>
    <xf numFmtId="193" fontId="25" fillId="2" borderId="1" xfId="2267" applyNumberFormat="1" applyFont="1" applyFill="1" applyBorder="1" applyAlignment="1">
      <alignment vertical="center"/>
    </xf>
    <xf numFmtId="10" fontId="22" fillId="2" borderId="1" xfId="0" applyNumberFormat="1" applyFont="1" applyFill="1" applyBorder="1" applyAlignment="1">
      <alignment horizontal="center" vertical="center" wrapText="1"/>
    </xf>
    <xf numFmtId="3" fontId="2" fillId="0" borderId="1" xfId="3803" applyNumberFormat="1" applyFont="1" applyFill="1" applyBorder="1" applyAlignment="1" applyProtection="1">
      <alignment horizontal="left" vertical="center" indent="1"/>
    </xf>
    <xf numFmtId="193" fontId="0" fillId="0" borderId="1" xfId="0" applyNumberFormat="1" applyFont="1" applyFill="1" applyBorder="1" applyAlignment="1">
      <alignment vertical="center"/>
    </xf>
    <xf numFmtId="0" fontId="25" fillId="0" borderId="1" xfId="2267" applyFont="1" applyFill="1" applyBorder="1" applyAlignment="1">
      <alignment horizontal="left" vertical="center" indent="1"/>
    </xf>
    <xf numFmtId="193" fontId="33" fillId="0" borderId="1" xfId="2267" applyNumberFormat="1" applyFont="1" applyBorder="1" applyAlignment="1">
      <alignment horizontal="center" vertical="center"/>
    </xf>
    <xf numFmtId="193" fontId="25" fillId="0" borderId="1" xfId="2267" applyNumberFormat="1" applyFont="1" applyFill="1" applyBorder="1" applyAlignment="1">
      <alignment vertical="center"/>
    </xf>
    <xf numFmtId="0" fontId="0" fillId="0" borderId="1" xfId="0" applyFont="1" applyFill="1" applyBorder="1" applyAlignment="1">
      <alignment horizontal="left" vertical="center" indent="1"/>
    </xf>
    <xf numFmtId="3" fontId="2" fillId="2" borderId="1" xfId="3803" applyNumberFormat="1" applyFont="1" applyFill="1" applyBorder="1" applyAlignment="1" applyProtection="1">
      <alignment vertical="center"/>
    </xf>
    <xf numFmtId="193" fontId="33" fillId="2" borderId="1" xfId="2267" applyNumberFormat="1" applyFont="1" applyFill="1" applyBorder="1" applyAlignment="1">
      <alignment horizontal="center" vertical="center"/>
    </xf>
    <xf numFmtId="0" fontId="31" fillId="0" borderId="1" xfId="2267" applyFont="1" applyBorder="1" applyAlignment="1">
      <alignment horizontal="left" vertical="center" indent="2"/>
    </xf>
    <xf numFmtId="193" fontId="0" fillId="0" borderId="1" xfId="0" applyNumberFormat="1" applyBorder="1" applyAlignment="1">
      <alignment vertical="center"/>
    </xf>
    <xf numFmtId="10" fontId="0" fillId="0" borderId="1" xfId="0" applyNumberFormat="1" applyBorder="1" applyAlignment="1">
      <alignment horizontal="center" vertical="center"/>
    </xf>
    <xf numFmtId="0" fontId="25" fillId="0" borderId="0" xfId="2267" applyFont="1" applyBorder="1" applyAlignment="1">
      <alignment horizontal="right" vertical="center"/>
    </xf>
    <xf numFmtId="0" fontId="32" fillId="0" borderId="1" xfId="1108" applyFont="1" applyFill="1" applyBorder="1" applyAlignment="1">
      <alignment horizontal="center" vertical="center" wrapText="1"/>
    </xf>
    <xf numFmtId="0" fontId="30" fillId="0" borderId="1" xfId="2267" applyFont="1" applyBorder="1" applyAlignment="1">
      <alignment horizontal="left" vertical="center"/>
    </xf>
    <xf numFmtId="193" fontId="21" fillId="0" borderId="1" xfId="1108" applyNumberFormat="1" applyFont="1" applyFill="1" applyBorder="1" applyAlignment="1">
      <alignment horizontal="center" vertical="center" wrapText="1"/>
    </xf>
    <xf numFmtId="3" fontId="7" fillId="0" borderId="1" xfId="3853" applyNumberFormat="1" applyFont="1" applyFill="1" applyBorder="1" applyAlignment="1" applyProtection="1">
      <alignment vertical="center"/>
    </xf>
    <xf numFmtId="0" fontId="31" fillId="0" borderId="1" xfId="2267" applyFont="1" applyBorder="1" applyAlignment="1">
      <alignment horizontal="center" vertical="center"/>
    </xf>
    <xf numFmtId="193" fontId="25" fillId="0" borderId="1" xfId="2267" applyNumberFormat="1" applyFont="1" applyFill="1" applyBorder="1" applyAlignment="1">
      <alignment horizontal="center" vertical="center"/>
    </xf>
    <xf numFmtId="0" fontId="27" fillId="0" borderId="0" xfId="0" applyFont="1" applyAlignment="1">
      <alignment vertical="center"/>
    </xf>
    <xf numFmtId="10" fontId="0" fillId="0" borderId="0" xfId="0" applyNumberFormat="1" applyAlignment="1">
      <alignment vertical="center"/>
    </xf>
    <xf numFmtId="10" fontId="29" fillId="0" borderId="0" xfId="2267" applyNumberFormat="1" applyFont="1" applyBorder="1" applyAlignment="1">
      <alignment horizontal="right" vertical="center"/>
    </xf>
    <xf numFmtId="193" fontId="32" fillId="0" borderId="1" xfId="1108" applyNumberFormat="1" applyFont="1" applyFill="1" applyBorder="1" applyAlignment="1">
      <alignment horizontal="center" vertical="center" wrapText="1"/>
    </xf>
    <xf numFmtId="193" fontId="31" fillId="0" borderId="1" xfId="2267" applyNumberFormat="1" applyFont="1" applyBorder="1" applyAlignment="1">
      <alignment horizontal="center" vertical="center"/>
    </xf>
    <xf numFmtId="0" fontId="0" fillId="0" borderId="0" xfId="0">
      <alignment vertical="center"/>
    </xf>
    <xf numFmtId="0" fontId="0" fillId="0" borderId="0" xfId="0" applyFont="1" applyBorder="1">
      <alignment vertical="center"/>
    </xf>
    <xf numFmtId="0" fontId="0" fillId="0" borderId="0" xfId="0" applyBorder="1">
      <alignment vertical="center"/>
    </xf>
    <xf numFmtId="0" fontId="34" fillId="0" borderId="0" xfId="0" applyFont="1" applyBorder="1" applyAlignment="1">
      <alignment horizontal="center" vertical="center"/>
    </xf>
    <xf numFmtId="0" fontId="0" fillId="0" borderId="0" xfId="0" applyBorder="1" applyAlignment="1">
      <alignment horizontal="right" vertical="center"/>
    </xf>
    <xf numFmtId="0" fontId="32" fillId="0" borderId="1" xfId="1640" applyFont="1" applyBorder="1" applyAlignment="1">
      <alignment horizontal="center" vertical="center"/>
    </xf>
    <xf numFmtId="0" fontId="32" fillId="0" borderId="1" xfId="0" applyFont="1" applyBorder="1" applyAlignment="1">
      <alignment horizontal="center" vertical="center" wrapText="1"/>
    </xf>
    <xf numFmtId="0" fontId="7" fillId="0" borderId="1" xfId="1109" applyFont="1" applyBorder="1" applyAlignment="1">
      <alignment horizontal="center" vertical="center"/>
    </xf>
    <xf numFmtId="193" fontId="7" fillId="0" borderId="1" xfId="1109" applyNumberFormat="1" applyFont="1" applyBorder="1" applyAlignment="1">
      <alignment horizontal="center" vertical="center"/>
    </xf>
    <xf numFmtId="193" fontId="2" fillId="0" borderId="1" xfId="1109" applyNumberFormat="1" applyFont="1" applyFill="1" applyBorder="1" applyAlignment="1">
      <alignment horizontal="center" vertical="center"/>
    </xf>
    <xf numFmtId="10" fontId="7" fillId="0" borderId="1" xfId="0" applyNumberFormat="1" applyFont="1" applyBorder="1">
      <alignment vertical="center"/>
    </xf>
    <xf numFmtId="0" fontId="7" fillId="0" borderId="1" xfId="1109" applyFont="1" applyBorder="1" applyAlignment="1">
      <alignment vertical="center"/>
    </xf>
    <xf numFmtId="0" fontId="7" fillId="0" borderId="1" xfId="1109" applyFont="1" applyBorder="1" applyAlignment="1">
      <alignment horizontal="left" vertical="center" wrapText="1"/>
    </xf>
    <xf numFmtId="193" fontId="7" fillId="0" borderId="1" xfId="1109" applyNumberFormat="1" applyFont="1" applyBorder="1" applyAlignment="1">
      <alignment horizontal="center" vertical="center" wrapText="1"/>
    </xf>
    <xf numFmtId="193" fontId="2" fillId="0" borderId="1" xfId="1109" applyNumberFormat="1" applyFont="1" applyFill="1" applyBorder="1" applyAlignment="1">
      <alignment horizontal="center" vertical="center" wrapText="1"/>
    </xf>
    <xf numFmtId="0" fontId="8" fillId="0" borderId="0" xfId="0" applyFont="1">
      <alignment vertical="center"/>
    </xf>
    <xf numFmtId="0" fontId="9" fillId="0" borderId="0" xfId="0" applyFont="1" applyAlignment="1">
      <alignment horizontal="left" vertical="center" wrapText="1"/>
    </xf>
    <xf numFmtId="0" fontId="9" fillId="3"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644" applyAlignment="1">
      <alignment vertical="center"/>
    </xf>
    <xf numFmtId="0" fontId="11" fillId="0" borderId="0" xfId="2871" applyFont="1" applyAlignment="1">
      <alignment horizontal="center" vertical="center"/>
    </xf>
    <xf numFmtId="0" fontId="0" fillId="0" borderId="0" xfId="2231" applyAlignment="1">
      <alignment horizontal="center" vertical="center"/>
    </xf>
    <xf numFmtId="0" fontId="2" fillId="0" borderId="0" xfId="2231" applyFont="1" applyAlignment="1">
      <alignment horizontal="right" vertical="center"/>
    </xf>
    <xf numFmtId="0" fontId="21" fillId="0" borderId="1" xfId="2231" applyFont="1" applyBorder="1" applyAlignment="1">
      <alignment horizontal="center" vertical="center"/>
    </xf>
    <xf numFmtId="0" fontId="2" fillId="0" borderId="1" xfId="2231" applyFont="1" applyBorder="1" applyAlignment="1">
      <alignment horizontal="left" vertical="center"/>
    </xf>
    <xf numFmtId="193" fontId="2" fillId="0" borderId="1" xfId="2231" applyNumberFormat="1" applyFont="1" applyBorder="1" applyAlignment="1">
      <alignment horizontal="center" vertical="center"/>
    </xf>
    <xf numFmtId="193" fontId="21" fillId="0" borderId="1" xfId="2231" applyNumberFormat="1" applyFont="1" applyBorder="1" applyAlignment="1">
      <alignment horizontal="center" vertical="center"/>
    </xf>
    <xf numFmtId="0" fontId="0" fillId="0" borderId="3" xfId="2231" applyFont="1" applyBorder="1" applyAlignment="1">
      <alignment vertical="center" wrapText="1"/>
    </xf>
    <xf numFmtId="0" fontId="0" fillId="0" borderId="3" xfId="2231" applyBorder="1" applyAlignment="1">
      <alignment vertical="center" wrapText="1"/>
    </xf>
    <xf numFmtId="0" fontId="0" fillId="6" borderId="0" xfId="0" applyFill="1" applyAlignment="1">
      <alignment vertical="center"/>
    </xf>
    <xf numFmtId="0" fontId="0" fillId="0" borderId="0" xfId="2871" applyFont="1" applyAlignment="1">
      <alignment horizontal="center" vertical="center"/>
    </xf>
    <xf numFmtId="0" fontId="32" fillId="0" borderId="1" xfId="2871" applyFont="1" applyBorder="1" applyAlignment="1">
      <alignment horizontal="center" vertical="center" wrapText="1"/>
    </xf>
    <xf numFmtId="0" fontId="32" fillId="0" borderId="1" xfId="2871" applyFont="1" applyBorder="1">
      <alignment vertical="center"/>
    </xf>
    <xf numFmtId="193" fontId="7" fillId="0" borderId="1" xfId="2871" applyNumberFormat="1" applyFont="1" applyBorder="1">
      <alignment vertical="center"/>
    </xf>
    <xf numFmtId="0" fontId="7" fillId="0" borderId="1" xfId="2871" applyFont="1" applyBorder="1" applyAlignment="1">
      <alignment horizontal="left" vertical="center" indent="1"/>
    </xf>
    <xf numFmtId="0" fontId="32" fillId="6" borderId="1" xfId="2871" applyFont="1" applyFill="1" applyBorder="1">
      <alignment vertical="center"/>
    </xf>
    <xf numFmtId="193" fontId="7" fillId="6" borderId="1" xfId="2871" applyNumberFormat="1" applyFont="1" applyFill="1" applyBorder="1">
      <alignment vertical="center"/>
    </xf>
    <xf numFmtId="0" fontId="7" fillId="3" borderId="1" xfId="2871" applyFont="1" applyFill="1" applyBorder="1" applyAlignment="1">
      <alignment horizontal="left" vertical="center" indent="1"/>
    </xf>
    <xf numFmtId="0" fontId="7" fillId="2" borderId="1" xfId="2871" applyFont="1" applyFill="1" applyBorder="1" applyAlignment="1">
      <alignment horizontal="left" vertical="center" indent="1"/>
    </xf>
    <xf numFmtId="193" fontId="7" fillId="2" borderId="1" xfId="2871" applyNumberFormat="1" applyFont="1" applyFill="1" applyBorder="1">
      <alignment vertical="center"/>
    </xf>
    <xf numFmtId="0" fontId="7" fillId="0" borderId="1" xfId="2871" applyFont="1" applyBorder="1" applyAlignment="1">
      <alignment horizontal="left" vertical="center" indent="3"/>
    </xf>
    <xf numFmtId="0" fontId="7" fillId="0" borderId="1" xfId="2871" applyFont="1" applyBorder="1" applyAlignment="1">
      <alignment horizontal="left" vertical="center" indent="5"/>
    </xf>
    <xf numFmtId="0" fontId="35" fillId="2" borderId="0" xfId="316" applyFont="1" applyFill="1">
      <alignment vertical="center"/>
    </xf>
    <xf numFmtId="0" fontId="36" fillId="0" borderId="0" xfId="316">
      <alignment vertical="center"/>
    </xf>
    <xf numFmtId="0" fontId="29" fillId="0" borderId="0" xfId="316" applyFont="1">
      <alignment vertical="center"/>
    </xf>
    <xf numFmtId="0" fontId="28" fillId="0" borderId="0" xfId="316" applyFont="1" applyAlignment="1">
      <alignment horizontal="center" vertical="center"/>
    </xf>
    <xf numFmtId="0" fontId="36" fillId="0" borderId="0" xfId="316" applyAlignment="1">
      <alignment horizontal="left" vertical="center" wrapText="1"/>
    </xf>
    <xf numFmtId="0" fontId="29" fillId="0" borderId="0" xfId="316" applyFont="1" applyAlignment="1">
      <alignment horizontal="right" vertical="center"/>
    </xf>
    <xf numFmtId="0" fontId="30" fillId="0" borderId="1" xfId="316" applyFont="1" applyFill="1" applyBorder="1" applyAlignment="1">
      <alignment horizontal="center" vertical="center" wrapText="1"/>
    </xf>
    <xf numFmtId="193" fontId="32" fillId="0" borderId="1" xfId="0" applyNumberFormat="1" applyFont="1" applyBorder="1" applyAlignment="1">
      <alignment horizontal="center" vertical="center" wrapText="1"/>
    </xf>
    <xf numFmtId="10" fontId="32" fillId="0" borderId="1" xfId="0" applyNumberFormat="1" applyFont="1" applyBorder="1" applyAlignment="1">
      <alignment horizontal="center" vertical="center" wrapText="1"/>
    </xf>
    <xf numFmtId="49" fontId="32" fillId="2" borderId="1" xfId="2238" applyNumberFormat="1" applyFont="1" applyFill="1" applyBorder="1" applyAlignment="1">
      <alignment horizontal="left" vertical="center" wrapText="1"/>
    </xf>
    <xf numFmtId="193" fontId="30" fillId="2" borderId="1" xfId="316" applyNumberFormat="1" applyFont="1" applyFill="1" applyBorder="1" applyAlignment="1">
      <alignment horizontal="center" vertical="center" wrapText="1"/>
    </xf>
    <xf numFmtId="10" fontId="32" fillId="2" borderId="1" xfId="0" applyNumberFormat="1" applyFont="1" applyFill="1" applyBorder="1" applyAlignment="1">
      <alignment horizontal="center" vertical="center" wrapText="1"/>
    </xf>
    <xf numFmtId="49" fontId="7" fillId="0" borderId="1" xfId="2238" applyNumberFormat="1" applyFont="1" applyBorder="1" applyAlignment="1">
      <alignment horizontal="left" vertical="center" wrapText="1"/>
    </xf>
    <xf numFmtId="193" fontId="31" fillId="0" borderId="1" xfId="316" applyNumberFormat="1" applyFont="1" applyBorder="1" applyAlignment="1">
      <alignment horizontal="center" vertical="center" wrapText="1"/>
    </xf>
    <xf numFmtId="0" fontId="25" fillId="0" borderId="0" xfId="316" applyFont="1" applyAlignment="1">
      <alignment horizontal="left" vertical="center"/>
    </xf>
    <xf numFmtId="0" fontId="36" fillId="0" borderId="0" xfId="2899">
      <alignment vertical="center"/>
    </xf>
    <xf numFmtId="0" fontId="29" fillId="0" borderId="0" xfId="2899" applyFont="1">
      <alignment vertical="center"/>
    </xf>
    <xf numFmtId="0" fontId="28" fillId="0" borderId="0" xfId="2899" applyFont="1" applyAlignment="1">
      <alignment horizontal="center" vertical="center"/>
    </xf>
    <xf numFmtId="0" fontId="16" fillId="0" borderId="0" xfId="0" applyFont="1" applyAlignment="1">
      <alignment horizontal="right" vertical="center"/>
    </xf>
    <xf numFmtId="0" fontId="30" fillId="0" borderId="1" xfId="2899" applyFont="1" applyFill="1" applyBorder="1" applyAlignment="1">
      <alignment horizontal="center" vertical="center"/>
    </xf>
    <xf numFmtId="0" fontId="31" fillId="0" borderId="1" xfId="3430" applyFont="1" applyFill="1" applyBorder="1" applyAlignment="1">
      <alignment horizontal="left" vertical="center"/>
    </xf>
    <xf numFmtId="193" fontId="31" fillId="0" borderId="1" xfId="2899" applyNumberFormat="1" applyFont="1" applyBorder="1">
      <alignment vertical="center"/>
    </xf>
    <xf numFmtId="193" fontId="25" fillId="0" borderId="1" xfId="2899" applyNumberFormat="1" applyFont="1" applyFill="1" applyBorder="1" applyAlignment="1">
      <alignment vertical="center"/>
    </xf>
    <xf numFmtId="1" fontId="36" fillId="0" borderId="0" xfId="2899" applyNumberFormat="1">
      <alignment vertical="center"/>
    </xf>
    <xf numFmtId="1" fontId="27" fillId="0" borderId="0" xfId="2899" applyNumberFormat="1" applyFont="1">
      <alignment vertical="center"/>
    </xf>
    <xf numFmtId="0" fontId="25" fillId="0" borderId="0" xfId="2899" applyFont="1" applyAlignment="1">
      <alignment horizontal="left" vertical="center" wrapText="1"/>
    </xf>
    <xf numFmtId="0" fontId="0" fillId="0" borderId="0" xfId="1108" applyFont="1"/>
    <xf numFmtId="0" fontId="0" fillId="0" borderId="0" xfId="1108"/>
    <xf numFmtId="0" fontId="11" fillId="0" borderId="0" xfId="1108" applyFont="1" applyFill="1" applyAlignment="1">
      <alignment horizontal="center"/>
    </xf>
    <xf numFmtId="0" fontId="37" fillId="0" borderId="0" xfId="1108" applyFont="1" applyFill="1" applyAlignment="1">
      <alignment vertical="center"/>
    </xf>
    <xf numFmtId="0" fontId="22" fillId="0" borderId="1" xfId="1108" applyFont="1" applyFill="1" applyBorder="1" applyAlignment="1">
      <alignment horizontal="center" vertical="center" wrapText="1"/>
    </xf>
    <xf numFmtId="0" fontId="5" fillId="0" borderId="1" xfId="0" applyFont="1" applyFill="1" applyBorder="1" applyAlignment="1">
      <alignment vertical="center"/>
    </xf>
    <xf numFmtId="193" fontId="38" fillId="0" borderId="1" xfId="1108" applyNumberFormat="1" applyFont="1" applyFill="1" applyBorder="1" applyAlignment="1">
      <alignment horizontal="center" vertical="center" wrapText="1"/>
    </xf>
    <xf numFmtId="193" fontId="38" fillId="0" borderId="1" xfId="0" applyNumberFormat="1" applyFont="1" applyBorder="1" applyAlignment="1">
      <alignment horizontal="center" vertical="center" wrapText="1"/>
    </xf>
    <xf numFmtId="0" fontId="5" fillId="0" borderId="1" xfId="0" applyFont="1" applyFill="1" applyBorder="1" applyAlignment="1">
      <alignment horizontal="left" vertical="center" indent="1"/>
    </xf>
    <xf numFmtId="0" fontId="6" fillId="0" borderId="1" xfId="0" applyFont="1" applyFill="1" applyBorder="1" applyAlignment="1">
      <alignment horizontal="left" vertical="center" indent="3"/>
    </xf>
    <xf numFmtId="193" fontId="38" fillId="0" borderId="1" xfId="907" applyNumberFormat="1" applyFont="1" applyFill="1" applyBorder="1" applyAlignment="1">
      <alignment wrapText="1"/>
    </xf>
    <xf numFmtId="0" fontId="22" fillId="0" borderId="1" xfId="907" applyFont="1" applyFill="1" applyBorder="1" applyAlignment="1">
      <alignment horizontal="center" vertical="center"/>
    </xf>
    <xf numFmtId="193" fontId="38" fillId="0" borderId="1" xfId="907" applyNumberFormat="1" applyFont="1" applyFill="1" applyBorder="1"/>
    <xf numFmtId="1" fontId="22" fillId="0" borderId="1" xfId="907" applyNumberFormat="1" applyFont="1" applyFill="1" applyBorder="1" applyAlignment="1" applyProtection="1">
      <alignment vertical="center"/>
      <protection locked="0"/>
    </xf>
    <xf numFmtId="193" fontId="2" fillId="5" borderId="4" xfId="907" applyNumberFormat="1" applyFont="1" applyFill="1" applyBorder="1" applyAlignment="1">
      <alignment horizontal="right" vertical="center"/>
    </xf>
    <xf numFmtId="193" fontId="2" fillId="5" borderId="1" xfId="907" applyNumberFormat="1" applyFont="1" applyFill="1" applyBorder="1" applyAlignment="1">
      <alignment horizontal="right" vertical="center"/>
    </xf>
    <xf numFmtId="1" fontId="38" fillId="0" borderId="1" xfId="907" applyNumberFormat="1" applyFont="1" applyFill="1" applyBorder="1" applyAlignment="1" applyProtection="1">
      <alignment horizontal="left" vertical="center"/>
      <protection locked="0"/>
    </xf>
    <xf numFmtId="193" fontId="38" fillId="0" borderId="1" xfId="907" applyNumberFormat="1" applyFont="1" applyFill="1" applyBorder="1" applyAlignment="1"/>
    <xf numFmtId="1" fontId="38" fillId="0" borderId="1" xfId="907" applyNumberFormat="1" applyFont="1" applyFill="1" applyBorder="1" applyAlignment="1" applyProtection="1">
      <alignment vertical="center"/>
      <protection locked="0"/>
    </xf>
    <xf numFmtId="193" fontId="38" fillId="0" borderId="1" xfId="907" applyNumberFormat="1" applyFont="1" applyFill="1" applyBorder="1" applyAlignment="1" applyProtection="1">
      <alignment vertical="center"/>
      <protection locked="0"/>
    </xf>
    <xf numFmtId="193" fontId="2" fillId="5" borderId="1" xfId="907" applyNumberFormat="1" applyFont="1" applyFill="1" applyBorder="1" applyAlignment="1" applyProtection="1">
      <alignment horizontal="right" vertical="center"/>
      <protection locked="0"/>
    </xf>
    <xf numFmtId="0" fontId="38" fillId="0" borderId="1" xfId="0" applyFont="1" applyBorder="1" applyAlignment="1">
      <alignment vertical="center"/>
    </xf>
    <xf numFmtId="1" fontId="38" fillId="3" borderId="1" xfId="907" applyNumberFormat="1" applyFont="1" applyFill="1" applyBorder="1" applyAlignment="1" applyProtection="1">
      <alignment horizontal="left" vertical="center"/>
      <protection locked="0"/>
    </xf>
    <xf numFmtId="0" fontId="38" fillId="3" borderId="1" xfId="907" applyNumberFormat="1" applyFont="1" applyFill="1" applyBorder="1" applyAlignment="1" applyProtection="1">
      <alignment vertical="center"/>
      <protection locked="0"/>
    </xf>
    <xf numFmtId="0" fontId="38" fillId="0" borderId="1" xfId="907" applyNumberFormat="1" applyFont="1" applyFill="1" applyBorder="1" applyAlignment="1" applyProtection="1">
      <alignment vertical="center"/>
      <protection locked="0"/>
    </xf>
    <xf numFmtId="0" fontId="38" fillId="0" borderId="1" xfId="907" applyFont="1" applyFill="1" applyBorder="1"/>
    <xf numFmtId="0" fontId="32" fillId="0" borderId="2" xfId="1108" applyFont="1" applyFill="1" applyBorder="1" applyAlignment="1">
      <alignment horizontal="center" vertical="center" wrapText="1"/>
    </xf>
    <xf numFmtId="0" fontId="30" fillId="0" borderId="2" xfId="2267" applyFont="1" applyBorder="1">
      <alignment vertical="center"/>
    </xf>
    <xf numFmtId="0" fontId="31" fillId="0" borderId="2" xfId="2267" applyFont="1" applyBorder="1">
      <alignment vertical="center"/>
    </xf>
    <xf numFmtId="193" fontId="7" fillId="0" borderId="1" xfId="1108" applyNumberFormat="1" applyFont="1" applyFill="1" applyBorder="1" applyAlignment="1">
      <alignment horizontal="center" vertical="center" wrapText="1"/>
    </xf>
    <xf numFmtId="193" fontId="2" fillId="0" borderId="1" xfId="1108" applyNumberFormat="1" applyFont="1" applyFill="1" applyBorder="1" applyAlignment="1">
      <alignment horizontal="center" vertical="center" wrapText="1"/>
    </xf>
    <xf numFmtId="10" fontId="7" fillId="0" borderId="1" xfId="0" applyNumberFormat="1" applyFont="1" applyBorder="1" applyAlignment="1">
      <alignment horizontal="center" vertical="center" wrapText="1"/>
    </xf>
    <xf numFmtId="0" fontId="39" fillId="0" borderId="2" xfId="1108" applyFont="1" applyFill="1" applyBorder="1" applyAlignment="1">
      <alignment horizontal="center" vertical="center"/>
    </xf>
    <xf numFmtId="1" fontId="32" fillId="0" borderId="2" xfId="1108" applyNumberFormat="1" applyFont="1" applyFill="1" applyBorder="1" applyAlignment="1" applyProtection="1">
      <alignment vertical="center"/>
      <protection locked="0"/>
    </xf>
    <xf numFmtId="1" fontId="7" fillId="0" borderId="2" xfId="1108" applyNumberFormat="1" applyFont="1" applyFill="1" applyBorder="1" applyAlignment="1" applyProtection="1">
      <alignment horizontal="left" vertical="center"/>
      <protection locked="0"/>
    </xf>
    <xf numFmtId="1" fontId="7" fillId="0" borderId="2" xfId="1108" applyNumberFormat="1" applyFont="1" applyFill="1" applyBorder="1" applyAlignment="1" applyProtection="1">
      <alignment horizontal="left" vertical="center" indent="1"/>
      <protection locked="0"/>
    </xf>
    <xf numFmtId="0" fontId="7" fillId="0" borderId="2" xfId="1108" applyFont="1" applyFill="1" applyBorder="1" applyAlignment="1">
      <alignment horizontal="left" vertical="center"/>
    </xf>
    <xf numFmtId="1" fontId="7" fillId="0" borderId="2" xfId="1108" applyNumberFormat="1" applyFont="1" applyFill="1" applyBorder="1" applyAlignment="1" applyProtection="1">
      <alignment vertical="center"/>
      <protection locked="0"/>
    </xf>
    <xf numFmtId="0" fontId="7" fillId="0" borderId="2" xfId="1108" applyFont="1" applyBorder="1" applyAlignment="1"/>
    <xf numFmtId="0" fontId="0" fillId="0" borderId="0" xfId="1108" applyFont="1" applyFill="1"/>
    <xf numFmtId="3" fontId="38" fillId="0" borderId="1" xfId="3803" applyNumberFormat="1" applyFont="1" applyFill="1" applyBorder="1" applyAlignment="1" applyProtection="1">
      <alignment vertical="center"/>
    </xf>
    <xf numFmtId="193" fontId="2" fillId="0" borderId="1" xfId="907" applyNumberFormat="1" applyFont="1" applyFill="1" applyBorder="1" applyAlignment="1">
      <alignment wrapText="1"/>
    </xf>
    <xf numFmtId="10" fontId="38" fillId="0" borderId="1" xfId="0" applyNumberFormat="1" applyFont="1" applyBorder="1" applyAlignment="1">
      <alignment horizontal="center" vertical="center" wrapText="1"/>
    </xf>
    <xf numFmtId="193" fontId="2" fillId="0" borderId="1" xfId="907" applyNumberFormat="1" applyFont="1" applyFill="1" applyBorder="1" applyAlignment="1"/>
    <xf numFmtId="0" fontId="0" fillId="7" borderId="0" xfId="0" applyFill="1" applyAlignment="1">
      <alignment vertical="center"/>
    </xf>
    <xf numFmtId="10" fontId="11" fillId="0" borderId="0" xfId="1108" applyNumberFormat="1" applyFont="1" applyFill="1" applyAlignment="1">
      <alignment horizontal="center"/>
    </xf>
    <xf numFmtId="10" fontId="16" fillId="0" borderId="0" xfId="0" applyNumberFormat="1" applyFont="1" applyAlignment="1">
      <alignment horizontal="right" vertical="center"/>
    </xf>
    <xf numFmtId="0" fontId="30" fillId="2" borderId="2" xfId="2267" applyFont="1" applyFill="1" applyBorder="1">
      <alignment vertical="center"/>
    </xf>
    <xf numFmtId="193" fontId="7" fillId="2" borderId="1" xfId="1108" applyNumberFormat="1" applyFont="1" applyFill="1" applyBorder="1" applyAlignment="1">
      <alignment horizontal="right" vertical="center" wrapText="1"/>
    </xf>
    <xf numFmtId="10" fontId="7" fillId="2" borderId="1" xfId="0" applyNumberFormat="1" applyFont="1" applyFill="1" applyBorder="1" applyAlignment="1">
      <alignment horizontal="center" vertical="center" wrapText="1"/>
    </xf>
    <xf numFmtId="193" fontId="7" fillId="0" borderId="1" xfId="1108" applyNumberFormat="1" applyFont="1" applyFill="1" applyBorder="1" applyAlignment="1">
      <alignment horizontal="right" vertical="center" wrapText="1"/>
    </xf>
    <xf numFmtId="193" fontId="7" fillId="0" borderId="1" xfId="0" applyNumberFormat="1" applyFont="1" applyBorder="1" applyAlignment="1">
      <alignment horizontal="right" vertical="center" wrapText="1"/>
    </xf>
    <xf numFmtId="193" fontId="7" fillId="2" borderId="1" xfId="0" applyNumberFormat="1" applyFont="1" applyFill="1" applyBorder="1" applyAlignment="1">
      <alignment horizontal="right" vertical="center" wrapText="1"/>
    </xf>
    <xf numFmtId="0" fontId="39" fillId="7" borderId="2" xfId="1108" applyFont="1" applyFill="1" applyBorder="1" applyAlignment="1">
      <alignment horizontal="center" vertical="center"/>
    </xf>
    <xf numFmtId="193" fontId="7" fillId="7" borderId="1" xfId="1108" applyNumberFormat="1" applyFont="1" applyFill="1" applyBorder="1" applyAlignment="1">
      <alignment horizontal="right" vertical="center" wrapText="1"/>
    </xf>
    <xf numFmtId="193" fontId="7" fillId="7" borderId="1" xfId="0" applyNumberFormat="1" applyFont="1" applyFill="1" applyBorder="1" applyAlignment="1">
      <alignment horizontal="right" vertical="center" wrapText="1"/>
    </xf>
    <xf numFmtId="10" fontId="7" fillId="7" borderId="1" xfId="0" applyNumberFormat="1" applyFont="1" applyFill="1" applyBorder="1" applyAlignment="1">
      <alignment horizontal="center" vertical="center" wrapText="1"/>
    </xf>
    <xf numFmtId="193" fontId="0" fillId="0" borderId="0" xfId="0" applyNumberFormat="1" applyFont="1" applyAlignment="1">
      <alignment horizontal="right" vertical="center"/>
    </xf>
    <xf numFmtId="193" fontId="7" fillId="3" borderId="1" xfId="1108" applyNumberFormat="1" applyFont="1" applyFill="1" applyBorder="1" applyAlignment="1">
      <alignment horizontal="right" vertical="center" wrapText="1"/>
    </xf>
    <xf numFmtId="0" fontId="37" fillId="0" borderId="0" xfId="3893" applyFont="1" applyAlignment="1">
      <alignment vertical="top"/>
    </xf>
    <xf numFmtId="0" fontId="40" fillId="0" borderId="0" xfId="3893" applyFont="1">
      <alignment vertical="center"/>
    </xf>
    <xf numFmtId="0" fontId="0" fillId="0" borderId="0" xfId="3893" applyFont="1" applyAlignment="1">
      <alignment horizontal="center" vertical="center"/>
    </xf>
    <xf numFmtId="0" fontId="0" fillId="0" borderId="0" xfId="3893" applyFont="1">
      <alignment vertical="center"/>
    </xf>
    <xf numFmtId="0" fontId="0" fillId="0" borderId="0" xfId="3893" applyFont="1" applyAlignment="1">
      <alignment horizontal="left" vertical="center"/>
    </xf>
    <xf numFmtId="0" fontId="41" fillId="0" borderId="0" xfId="3893" applyFont="1" applyAlignment="1">
      <alignment horizontal="center" vertical="top"/>
    </xf>
    <xf numFmtId="0" fontId="10" fillId="0" borderId="0" xfId="3893" applyFont="1" applyAlignment="1">
      <alignment horizontal="center" vertical="center"/>
    </xf>
    <xf numFmtId="0" fontId="42" fillId="0" borderId="1" xfId="3893" applyFont="1" applyFill="1" applyBorder="1" applyAlignment="1">
      <alignment horizontal="left" vertical="center"/>
    </xf>
    <xf numFmtId="0" fontId="42" fillId="0" borderId="1" xfId="3893" applyFont="1" applyBorder="1" applyAlignment="1">
      <alignment horizontal="center" vertical="center"/>
    </xf>
    <xf numFmtId="0" fontId="43" fillId="0" borderId="1" xfId="3893" applyFont="1" applyFill="1" applyBorder="1" applyAlignment="1">
      <alignment horizontal="center" vertical="center"/>
    </xf>
    <xf numFmtId="0" fontId="43" fillId="0" borderId="1" xfId="3893" applyFont="1" applyFill="1" applyBorder="1">
      <alignment vertical="center"/>
    </xf>
    <xf numFmtId="0" fontId="0" fillId="0" borderId="1" xfId="3893" applyFont="1" applyBorder="1" applyAlignment="1">
      <alignment horizontal="center" vertical="center"/>
    </xf>
    <xf numFmtId="0" fontId="44" fillId="0" borderId="0" xfId="3893" applyFont="1" applyFill="1">
      <alignment vertical="center"/>
    </xf>
    <xf numFmtId="0" fontId="45" fillId="0" borderId="1" xfId="3893" applyFont="1" applyFill="1" applyBorder="1">
      <alignment vertical="center"/>
    </xf>
  </cellXfs>
  <cellStyles count="5010">
    <cellStyle name="常规" xfId="0" builtinId="0"/>
    <cellStyle name="货币[0]" xfId="1" builtinId="7"/>
    <cellStyle name="常规 39" xfId="2"/>
    <cellStyle name="常规 44" xfId="3"/>
    <cellStyle name="货币" xfId="4" builtinId="4"/>
    <cellStyle name="常规 2 2 2 5 3 2" xfId="5"/>
    <cellStyle name="输入" xfId="6" builtinId="20"/>
    <cellStyle name="?鹎%U龡&amp;H齲_x0001_C铣_x0014__x0007__x0001__x0001_ 2 2 2 2 3_2015财政决算公开" xfId="7"/>
    <cellStyle name="20% - 强调文字颜色 3" xfId="8" builtinId="38"/>
    <cellStyle name="?鹎%U龡&amp;H齲_x0001_C铣_x0014__x0007__x0001__x0001_ 2 2 3 4_2015财政决算公开" xfId="9"/>
    <cellStyle name="常规 15 4 2" xfId="10"/>
    <cellStyle name="40% - 强调文字颜色 2 2 3 2 2" xfId="11"/>
    <cellStyle name="常规 3 4 3" xfId="12"/>
    <cellStyle name="千位分隔[0]" xfId="13" builtinId="6"/>
    <cellStyle name="?鹎%U龡&amp;H齲_x0001_C铣_x0014__x0007__x0001__x0001_ 2 2 3 2 2" xfId="14"/>
    <cellStyle name="60% - 强调文字颜色 1 3 5" xfId="15"/>
    <cellStyle name="?鹎%U龡&amp;H齲_x0001_C铣_x0014__x0007__x0001__x0001_ 3 2 2 6_2015财政决算公开" xfId="16"/>
    <cellStyle name="40% - 强调文字颜色 2 5 2 2" xfId="17"/>
    <cellStyle name="?鹎%U龡&amp;H齲_x0001_C铣_x0014__x0007__x0001__x0001_ 2 5 2 2" xfId="18"/>
    <cellStyle name="差" xfId="19" builtinId="27"/>
    <cellStyle name="20% - 强调文字颜色 2 2 3_2015财政决算公开" xfId="20"/>
    <cellStyle name="40% - 强调文字颜色 3 3 3 2" xfId="21"/>
    <cellStyle name="常规 31 2" xfId="22"/>
    <cellStyle name="常规 26 2" xfId="23"/>
    <cellStyle name="40% - 强调文字颜色 3" xfId="24" builtinId="39"/>
    <cellStyle name="?鹎%U龡&amp;H齲_x0001_C铣_x0014__x0007__x0001__x0001_ 3 3 3 2" xfId="25"/>
    <cellStyle name="?鹎%U龡&amp;H齲_x0001_C铣_x0014__x0007__x0001__x0001_ 3" xfId="26"/>
    <cellStyle name="千位分隔" xfId="27" builtinId="3"/>
    <cellStyle name="常规 12 2 3" xfId="28"/>
    <cellStyle name="?鹎%U龡&amp;H齲_x0001_C铣_x0014__x0007__x0001__x0001_ 2 3 5 3" xfId="29"/>
    <cellStyle name="60% - 强调文字颜色 3" xfId="30" builtinId="40"/>
    <cellStyle name="?鹎%U龡&amp;H齲_x0001_C铣_x0014__x0007__x0001__x0001_ 2 2 3 4 2" xfId="31"/>
    <cellStyle name="超链接" xfId="32" builtinId="8"/>
    <cellStyle name="40% - 强调文字颜色 1 6_2015财政决算公开" xfId="33"/>
    <cellStyle name="?鹎%U龡&amp;H齲_x0001_C铣_x0014__x0007__x0001__x0001_ 2 2 2 5 2" xfId="34"/>
    <cellStyle name="百分比" xfId="35" builtinId="5"/>
    <cellStyle name="已访问的超链接" xfId="36" builtinId="9"/>
    <cellStyle name="20% - 强调文字颜色 6 4 2 2" xfId="37"/>
    <cellStyle name="?鹎%U龡&amp;H齲_x0001_C铣_x0014__x0007__x0001__x0001_ 2 3 3 4" xfId="38"/>
    <cellStyle name="注释" xfId="39" builtinId="10"/>
    <cellStyle name="60% - 强调文字颜色 2 3" xfId="40"/>
    <cellStyle name="?鹎%U龡&amp;H齲_x0001_C铣_x0014__x0007__x0001__x0001_ 2 4 2 5 2" xfId="41"/>
    <cellStyle name="好 4 2 2 2" xfId="42"/>
    <cellStyle name="常规 12 2 2" xfId="43"/>
    <cellStyle name="?鹎%U龡&amp;H齲_x0001_C铣_x0014__x0007__x0001__x0001_ 2 3 5 2" xfId="44"/>
    <cellStyle name="?鹎%U龡&amp;H齲_x0001_C铣_x0014__x0007__x0001__x0001_ 3 2 2 3_2015财政决算公开" xfId="45"/>
    <cellStyle name="?鹎%U龡&amp;H齲_x0001_C铣_x0014__x0007__x0001__x0001_ 3 2 5_2015财政决算公开" xfId="46"/>
    <cellStyle name="60% - 强调文字颜色 2" xfId="47" builtinId="36"/>
    <cellStyle name="标题 4" xfId="48" builtinId="19"/>
    <cellStyle name="货币[0] 3" xfId="49"/>
    <cellStyle name="?鹎%U龡&amp;H齲_x0001_C铣_x0014__x0007__x0001__x0001_ 2 3 2 3 2" xfId="50"/>
    <cellStyle name="警告文本" xfId="51" builtinId="11"/>
    <cellStyle name="常规 6 5" xfId="52"/>
    <cellStyle name="常规 4 4 3" xfId="53"/>
    <cellStyle name="常规 4 2 2 3" xfId="54"/>
    <cellStyle name="60% - 强调文字颜色 2 3 5" xfId="55"/>
    <cellStyle name="?鹎%U龡&amp;H齲_x0001_C铣_x0014__x0007__x0001__x0001_ 2 2 4 2 2" xfId="56"/>
    <cellStyle name="?鹎%U龡&amp;H齲_x0001_C铣_x0014__x0007__x0001__x0001_ 3 4 4 5" xfId="57"/>
    <cellStyle name="?鹎%U龡&amp;H齲_x0001_C铣_x0014__x0007__x0001__x0001_ 3 10" xfId="58"/>
    <cellStyle name="?鹎%U龡&amp;H齲_x0001_C铣_x0014__x0007__x0001__x0001_ 3 2 2 2 2 5" xfId="59"/>
    <cellStyle name="标题" xfId="60" builtinId="15"/>
    <cellStyle name="解释性文本" xfId="61" builtinId="53"/>
    <cellStyle name="标题 1 5 2" xfId="62"/>
    <cellStyle name="?鹎%U龡&amp;H齲_x0001_C铣_x0014__x0007__x0001__x0001_ 2 3 6 5" xfId="63"/>
    <cellStyle name="常规 13 2 3 2" xfId="64"/>
    <cellStyle name="?鹎%U龡&amp;H齲_x0001_C铣_x0014__x0007__x0001__x0001_ 2 4 5 3 2" xfId="65"/>
    <cellStyle name="标题 1" xfId="66" builtinId="16"/>
    <cellStyle name="标题 2" xfId="67" builtinId="17"/>
    <cellStyle name="60% - 强调文字颜色 1" xfId="68" builtinId="32"/>
    <cellStyle name="?鹎%U龡&amp;H齲_x0001_C铣_x0014__x0007__x0001__x0001_ 5_2015财政决算公开" xfId="69"/>
    <cellStyle name="标题 3" xfId="70" builtinId="18"/>
    <cellStyle name="货币[0] 2" xfId="71"/>
    <cellStyle name="常规 12 2 4" xfId="72"/>
    <cellStyle name="?鹎%U龡&amp;H齲_x0001_C铣_x0014__x0007__x0001__x0001_ 2 3 5 4" xfId="73"/>
    <cellStyle name="60% - 强调文字颜色 4" xfId="74" builtinId="44"/>
    <cellStyle name="输出" xfId="75" builtinId="21"/>
    <cellStyle name="20% - 强调文字颜色 2 4 2" xfId="76"/>
    <cellStyle name="强调文字颜色 2 2 3 3 2" xfId="77"/>
    <cellStyle name="?鹎%U龡&amp;H齲_x0001_C铣_x0014__x0007__x0001__x0001_ 2 2 2 2 3 3" xfId="78"/>
    <cellStyle name="?鹎%U龡&amp;H齲_x0001_C铣_x0014__x0007__x0001__x0001_ 3 4 7" xfId="79"/>
    <cellStyle name="?鹎%U龡&amp;H齲_x0001_C铣_x0014__x0007__x0001__x0001_ 3 2 2 2 5" xfId="80"/>
    <cellStyle name="40% - 强调文字颜色 6 3 3_2015财政决算公开" xfId="81"/>
    <cellStyle name="?鹎%U龡&amp;H齲_x0001_C铣_x0014__x0007__x0001__x0001_ 3 2 4 5" xfId="82"/>
    <cellStyle name="计算" xfId="83" builtinId="22"/>
    <cellStyle name="计算 2 3 3" xfId="84"/>
    <cellStyle name="常规 5 6 3 2" xfId="85"/>
    <cellStyle name="检查单元格" xfId="86" builtinId="23"/>
    <cellStyle name="常规 13 5" xfId="87"/>
    <cellStyle name="?鹎%U龡&amp;H齲_x0001_C铣_x0014__x0007__x0001__x0001_ 2 4 8" xfId="88"/>
    <cellStyle name="20% - 强调文字颜色 6" xfId="89" builtinId="50"/>
    <cellStyle name="标题 5 3 4" xfId="90"/>
    <cellStyle name="强调文字颜色 2" xfId="91" builtinId="33"/>
    <cellStyle name="常规 2 2 2 5" xfId="92"/>
    <cellStyle name="40% - 强调文字颜色 4 2 3 3" xfId="93"/>
    <cellStyle name="链接单元格" xfId="94" builtinId="24"/>
    <cellStyle name="20% - 强调文字颜色 6 3 5" xfId="95"/>
    <cellStyle name="20% - 强调文字颜色 4 5 2 3" xfId="96"/>
    <cellStyle name="20% - 强调文字颜色 1 2 2 2_2015财政决算公开" xfId="97"/>
    <cellStyle name="汇总" xfId="98" builtinId="25"/>
    <cellStyle name="?鹎%U龡&amp;H齲_x0001_C铣_x0014__x0007__x0001__x0001_ 2 4 2 2" xfId="99"/>
    <cellStyle name="?鹎%U龡&amp;H齲_x0001_C铣_x0014__x0007__x0001__x0001_ 2 5 3" xfId="100"/>
    <cellStyle name="好" xfId="101" builtinId="26"/>
    <cellStyle name="差_F00DC810C49E00C2E0430A3413167AE0" xfId="102"/>
    <cellStyle name="差 2 3 2" xfId="103"/>
    <cellStyle name="适中" xfId="104" builtinId="28"/>
    <cellStyle name="20% - 强调文字颜色 5" xfId="105" builtinId="46"/>
    <cellStyle name="标题 5 3 3" xfId="106"/>
    <cellStyle name="强调文字颜色 1" xfId="107" builtinId="29"/>
    <cellStyle name="常规 2 2 2 4" xfId="108"/>
    <cellStyle name="40% - 强调文字颜色 4 2 3 2" xfId="109"/>
    <cellStyle name="20% - 强调文字颜色 1" xfId="110" builtinId="30"/>
    <cellStyle name="百分比 3 5 2" xfId="111"/>
    <cellStyle name="常规 2 3 2 2 5" xfId="112"/>
    <cellStyle name="?鹎%U龡&amp;H齲_x0001_C铣_x0014__x0007__x0001__x0001_ 2 4 4 3 2" xfId="113"/>
    <cellStyle name="?鹎%U龡&amp;H齲_x0001_C铣_x0014__x0007__x0001__x0001_ 2 4 9 2" xfId="114"/>
    <cellStyle name="40% - 强调文字颜色 1" xfId="115" builtinId="31"/>
    <cellStyle name="?鹎%U龡&amp;H齲_x0001_C铣_x0014__x0007__x0001__x0001_ 2 2 2 2 3 3 2" xfId="116"/>
    <cellStyle name="20% - 强调文字颜色 2" xfId="117" builtinId="34"/>
    <cellStyle name="?鹎%U龡&amp;H齲_x0001_C铣_x0014__x0007__x0001__x0001_ 3 4 7 2" xfId="118"/>
    <cellStyle name="?鹎%U龡&amp;H齲_x0001_C铣_x0014__x0007__x0001__x0001_ 3 2 2 2 5 2" xfId="119"/>
    <cellStyle name="?鹎%U龡&amp;H齲_x0001_C铣_x0014__x0007__x0001__x0001_ 2" xfId="120"/>
    <cellStyle name="输入 2 2 2 3" xfId="121"/>
    <cellStyle name="40% - 强调文字颜色 2" xfId="122" builtinId="35"/>
    <cellStyle name="千位分隔 2 2 4 2" xfId="123"/>
    <cellStyle name="强调文字颜色 3" xfId="124" builtinId="37"/>
    <cellStyle name="常规 2 2 2 6" xfId="125"/>
    <cellStyle name="40% - 强调文字颜色 4 2 3 4" xfId="126"/>
    <cellStyle name="?鹎%U龡&amp;H齲_x0001_C铣_x0014__x0007__x0001__x0001_ 2 2 3 2 2 2" xfId="127"/>
    <cellStyle name="?鹎%U龡&amp;H齲_x0001_C铣_x0014__x0007__x0001__x0001_ 2 3 2_2015财政决算公开" xfId="128"/>
    <cellStyle name="千位分隔 2 2 4 3" xfId="129"/>
    <cellStyle name="强调文字颜色 4" xfId="130" builtinId="41"/>
    <cellStyle name="常规 2 2 2 7" xfId="131"/>
    <cellStyle name="40% - 强调文字颜色 4 2 3 5" xfId="132"/>
    <cellStyle name="20% - 强调文字颜色 5 5 2 2 2" xfId="133"/>
    <cellStyle name="20% - 强调文字颜色 4" xfId="134" builtinId="42"/>
    <cellStyle name="标题 5 3 2" xfId="135"/>
    <cellStyle name="40% - 强调文字颜色 4" xfId="136" builtinId="43"/>
    <cellStyle name="常规 26 3" xfId="137"/>
    <cellStyle name="40% - 强调文字颜色 3 3 3 3" xfId="138"/>
    <cellStyle name="千位分隔 2 2 4 4" xfId="139"/>
    <cellStyle name="强调文字颜色 5" xfId="140" builtinId="45"/>
    <cellStyle name="常规 2 2 2 8" xfId="141"/>
    <cellStyle name="百分比 3 2 3 2" xfId="142"/>
    <cellStyle name="60% - 强调文字颜色 6 5 2" xfId="143"/>
    <cellStyle name="?鹎%U龡&amp;H齲_x0001_C铣_x0014__x0007__x0001__x0001_ 2 2 3 6 2" xfId="144"/>
    <cellStyle name="60% - 强调文字颜色 3 3 2 2 3" xfId="145"/>
    <cellStyle name="?鹎%U龡&amp;H齲_x0001_C铣_x0014__x0007__x0001__x0001_ 3 4 4 2 2" xfId="146"/>
    <cellStyle name="?鹎%U龡&amp;H齲_x0001_C铣_x0014__x0007__x0001__x0001_ 3 2 2 2 2 2 2" xfId="147"/>
    <cellStyle name="?鹎%U龡&amp;H齲_x0001_C铣_x0014__x0007__x0001__x0001_ 2 2 2 3 2 2" xfId="148"/>
    <cellStyle name="40% - 强调文字颜色 5" xfId="149" builtinId="47"/>
    <cellStyle name="60% - 强调文字颜色 5" xfId="150" builtinId="48"/>
    <cellStyle name="60% - 着色 6 2" xfId="151"/>
    <cellStyle name="适中 3 2 2 2 2" xfId="152"/>
    <cellStyle name="20% - 强调文字颜色 1 2_2015财政决算公开" xfId="153"/>
    <cellStyle name="常规 13 2 2 2" xfId="154"/>
    <cellStyle name="40% - 强调文字颜色 6 6 3" xfId="155"/>
    <cellStyle name="60% - 强调文字颜色 4 2 4 3" xfId="156"/>
    <cellStyle name="?鹎%U龡&amp;H齲_x0001_C铣_x0014__x0007__x0001__x0001_ 2 4 5 2 2" xfId="157"/>
    <cellStyle name="千位分隔 2 2 4 5" xfId="158"/>
    <cellStyle name="强调文字颜色 6" xfId="159" builtinId="49"/>
    <cellStyle name="常规 2 2 2 9" xfId="160"/>
    <cellStyle name="60% - 强调文字颜色 6 5 3" xfId="161"/>
    <cellStyle name="40% - 强调文字颜色 6" xfId="162" builtinId="51"/>
    <cellStyle name="常规 7 2 2 2 2" xfId="163"/>
    <cellStyle name="?鹎%U龡&amp;H齲_x0001_C铣_x0014__x0007__x0001__x0001_ 2 2 2 2 4 2 2" xfId="164"/>
    <cellStyle name="常规 48 3" xfId="165"/>
    <cellStyle name="?鹎%U龡&amp;H齲_x0001_C铣_x0014__x0007__x0001__x0001_ 3 2 2 3 4 2" xfId="166"/>
    <cellStyle name="?鹎%U龡&amp;H齲_x0001_C铣_x0014__x0007__x0001__x0001_ 3 2 5 4 2" xfId="167"/>
    <cellStyle name="60% - 强调文字颜色 6" xfId="168" builtinId="52"/>
    <cellStyle name="20% - 强调文字颜色 4 3 2_2015财政决算公开" xfId="169"/>
    <cellStyle name="?鹎%U龡&amp;H齲_x0001_C铣_x0014__x0007__x0001__x0001_ 2 2 2 2 2 3" xfId="170"/>
    <cellStyle name="?鹎%U龡&amp;H齲_x0001_C铣_x0014__x0007__x0001__x0001_ 3 2 3 5" xfId="171"/>
    <cellStyle name="?鹎%U龡&amp;H齲_x0001_C铣_x0014__x0007__x0001__x0001_ 2 2 2 2 2 3 2" xfId="172"/>
    <cellStyle name="?鹎%U龡&amp;H齲_x0001_C铣_x0014__x0007__x0001__x0001_ 3 3 7 2" xfId="173"/>
    <cellStyle name="?鹎%U龡&amp;H齲_x0001_C铣_x0014__x0007__x0001__x0001_ 2 2 2 3_2015财政决算公开" xfId="174"/>
    <cellStyle name="?鹎%U龡&amp;H齲_x0001_C铣_x0014__x0007__x0001__x0001_ 3 2 3 5 2" xfId="175"/>
    <cellStyle name="标题 5 3 2_2015财政决算公开" xfId="176"/>
    <cellStyle name="?鹎%U龡&amp;H齲_x0001_C铣_x0014__x0007__x0001__x0001_ 2 2" xfId="177"/>
    <cellStyle name="链接单元格 3 2 3" xfId="178"/>
    <cellStyle name="货币 2 3 3 3" xfId="179"/>
    <cellStyle name="常规 11 5" xfId="180"/>
    <cellStyle name="?鹎%U龡&amp;H齲_x0001_C铣_x0014__x0007__x0001__x0001_ 2 2 8" xfId="181"/>
    <cellStyle name="常规 2 4 2 2 5" xfId="182"/>
    <cellStyle name="?鹎%U龡&amp;H齲_x0001_C铣_x0014__x0007__x0001__x0001_ 2 2 11 2" xfId="183"/>
    <cellStyle name="?鹎%U龡&amp;H齲_x0001_C铣_x0014__x0007__x0001__x0001_ 2 4 2 3 3 2" xfId="184"/>
    <cellStyle name="20% - 强调文字颜色 2 2 2 2 2" xfId="185"/>
    <cellStyle name="20% - 强调文字颜色 1 9" xfId="186"/>
    <cellStyle name="?鹎%U龡&amp;H齲_x0001_C铣_x0014__x0007__x0001__x0001_ 3 2 2 4 5" xfId="187"/>
    <cellStyle name="20% - 强调文字颜色 2 6 2" xfId="188"/>
    <cellStyle name="?鹎%U龡&amp;H齲_x0001_C铣_x0014__x0007__x0001__x0001_ 3 2 2 5 2 2" xfId="189"/>
    <cellStyle name="?鹎%U龡&amp;H齲_x0001_C铣_x0014__x0007__x0001__x0001_ 2 2 2" xfId="190"/>
    <cellStyle name="解释性文本 3 3" xfId="191"/>
    <cellStyle name="?鹎%U龡&amp;H齲_x0001_C铣_x0014__x0007__x0001__x0001_ 2 2 8 2" xfId="192"/>
    <cellStyle name="货币 2 3 3 3 2" xfId="193"/>
    <cellStyle name="?鹎%U龡&amp;H齲_x0001_C铣_x0014__x0007__x0001__x0001_ 2 3 2 4 3" xfId="194"/>
    <cellStyle name="?鹎%U龡&amp;H齲_x0001_C铣_x0014__x0007__x0001__x0001_ 2 2 2 2" xfId="195"/>
    <cellStyle name="常规 8 4 3" xfId="196"/>
    <cellStyle name="20% - 强调文字颜色 1 2 3 2 2" xfId="197"/>
    <cellStyle name="?鹎%U龡&amp;H齲_x0001_C铣_x0014__x0007__x0001__x0001_ 2 2 3 4 5" xfId="198"/>
    <cellStyle name="?鹎%U龡&amp;H齲_x0001_C铣_x0014__x0007__x0001__x0001_ 2 3 2 4 3 2" xfId="199"/>
    <cellStyle name="?鹎%U龡&amp;H齲_x0001_C铣_x0014__x0007__x0001__x0001_" xfId="200"/>
    <cellStyle name="?鹎%U龡&amp;H齲_x0001_C铣_x0014__x0007__x0001__x0001_ 2 2 10" xfId="201"/>
    <cellStyle name="?鹎%U龡&amp;H齲_x0001_C铣_x0014__x0007__x0001__x0001_ 2 4 2 3 2" xfId="202"/>
    <cellStyle name="40% - 强调文字颜色 6 3 2 4" xfId="203"/>
    <cellStyle name="?鹎%U龡&amp;H齲_x0001_C铣_x0014__x0007__x0001__x0001_ 2 2 2 10" xfId="204"/>
    <cellStyle name="千位分隔 4 3 3 2" xfId="205"/>
    <cellStyle name="?鹎%U龡&amp;H齲_x0001_C铣_x0014__x0007__x0001__x0001_ 2 2 3" xfId="206"/>
    <cellStyle name="常规 5 5 2 2" xfId="207"/>
    <cellStyle name="?鹎%U龡&amp;H齲_x0001_C铣_x0014__x0007__x0001__x0001_ 2 3 2 4 4" xfId="208"/>
    <cellStyle name="?鹎%U龡&amp;H齲_x0001_C铣_x0014__x0007__x0001__x0001_ 3 3 3_2015财政决算公开" xfId="209"/>
    <cellStyle name="?鹎%U龡&amp;H齲_x0001_C铣_x0014__x0007__x0001__x0001_ 2 2 10 2" xfId="210"/>
    <cellStyle name="常规 7 2 2 3" xfId="211"/>
    <cellStyle name="40% - 强调文字颜色 2 5 2_2015财政决算公开" xfId="212"/>
    <cellStyle name="?鹎%U龡&amp;H齲_x0001_C铣_x0014__x0007__x0001__x0001_ 2 2 2 2 4 3" xfId="213"/>
    <cellStyle name="?鹎%U龡&amp;H齲_x0001_C铣_x0014__x0007__x0001__x0001_ 3 2 2 3 5" xfId="214"/>
    <cellStyle name="?鹎%U龡&amp;H齲_x0001_C铣_x0014__x0007__x0001__x0001_ 2 4 2 3 2 2" xfId="215"/>
    <cellStyle name="?鹎%U龡&amp;H齲_x0001_C铣_x0014__x0007__x0001__x0001_ 3 2 5 5" xfId="216"/>
    <cellStyle name="?鹎%U龡&amp;H齲_x0001_C铣_x0014__x0007__x0001__x0001_ 2 2 11" xfId="217"/>
    <cellStyle name="常规 2 4 2 3 2" xfId="218"/>
    <cellStyle name="?鹎%U龡&amp;H齲_x0001_C铣_x0014__x0007__x0001__x0001_ 2 2 2 2 4_2015财政决算公开" xfId="219"/>
    <cellStyle name="?鹎%U龡&amp;H齲_x0001_C铣_x0014__x0007__x0001__x0001_ 2 4 2 3 3" xfId="220"/>
    <cellStyle name="常规 2 2 2 2 3_2015财政决算公开" xfId="221"/>
    <cellStyle name="20% - 强调文字颜色 2 6" xfId="222"/>
    <cellStyle name="强调文字颜色 2 2 3 5" xfId="223"/>
    <cellStyle name="?鹎%U龡&amp;H齲_x0001_C铣_x0014__x0007__x0001__x0001_ 3 2 2 5 2" xfId="224"/>
    <cellStyle name="?鹎%U龡&amp;H齲_x0001_C铣_x0014__x0007__x0001__x0001_ 4 5_2015财政决算公开" xfId="225"/>
    <cellStyle name="?鹎%U龡&amp;H齲_x0001_C铣_x0014__x0007__x0001__x0001_ 2 2 12" xfId="226"/>
    <cellStyle name="?鹎%U龡&amp;H齲_x0001_C铣_x0014__x0007__x0001__x0001_ 2 4 2 3 4" xfId="227"/>
    <cellStyle name="检查单元格 2 3 2 2" xfId="228"/>
    <cellStyle name="60% - 强调文字颜色 4 4 3 2" xfId="229"/>
    <cellStyle name="20% - 强调文字颜色 2 7" xfId="230"/>
    <cellStyle name="?鹎%U龡&amp;H齲_x0001_C铣_x0014__x0007__x0001__x0001_ 3 2 2 5 3" xfId="231"/>
    <cellStyle name="?鹎%U龡&amp;H齲_x0001_C铣_x0014__x0007__x0001__x0001_ 2 2 2 2 2" xfId="232"/>
    <cellStyle name="?鹎%U龡&amp;H齲_x0001_C铣_x0014__x0007__x0001__x0001_ 2 2 2 2 2 2" xfId="233"/>
    <cellStyle name="?鹎%U龡&amp;H齲_x0001_C铣_x0014__x0007__x0001__x0001_ 3 2 3 4" xfId="234"/>
    <cellStyle name="百分比 2 4 3" xfId="235"/>
    <cellStyle name="?鹎%U龡&amp;H齲_x0001_C铣_x0014__x0007__x0001__x0001_ 2 2 2 2 2 2 2" xfId="236"/>
    <cellStyle name="?鹎%U龡&amp;H齲_x0001_C铣_x0014__x0007__x0001__x0001_ 4 6 4" xfId="237"/>
    <cellStyle name="?鹎%U龡&amp;H齲_x0001_C铣_x0014__x0007__x0001__x0001_ 3 2 3 4 2" xfId="238"/>
    <cellStyle name="?鹎%U龡&amp;H齲_x0001_C铣_x0014__x0007__x0001__x0001_ 4 4 4 2" xfId="239"/>
    <cellStyle name="?鹎%U龡&amp;H齲_x0001_C铣_x0014__x0007__x0001__x0001_ 2 2 2 2 2 4" xfId="240"/>
    <cellStyle name="?鹎%U龡&amp;H齲_x0001_C铣_x0014__x0007__x0001__x0001_ 3 2 3 2 2 2" xfId="241"/>
    <cellStyle name="?鹎%U龡&amp;H齲_x0001_C铣_x0014__x0007__x0001__x0001_ 3 2 3 6" xfId="242"/>
    <cellStyle name="60% - 强调文字颜色 4 3 2 2 3" xfId="243"/>
    <cellStyle name="?鹎%U龡&amp;H齲_x0001_C铣_x0014__x0007__x0001__x0001_ 2 2 2 2 2 4 2" xfId="244"/>
    <cellStyle name="常规 4 2 9" xfId="245"/>
    <cellStyle name="?鹎%U龡&amp;H齲_x0001_C铣_x0014__x0007__x0001__x0001_ 3 2 3 6 2" xfId="246"/>
    <cellStyle name="?鹎%U龡&amp;H齲_x0001_C铣_x0014__x0007__x0001__x0001_ 2 2 2 2 2 5" xfId="247"/>
    <cellStyle name="?鹎%U龡&amp;H齲_x0001_C铣_x0014__x0007__x0001__x0001_ 3 2 3 7" xfId="248"/>
    <cellStyle name="?鹎%U龡&amp;H齲_x0001_C铣_x0014__x0007__x0001__x0001_ 2 2 2 2 2_2015财政决算公开" xfId="249"/>
    <cellStyle name="货币 2 7 2" xfId="250"/>
    <cellStyle name="?鹎%U龡&amp;H齲_x0001_C铣_x0014__x0007__x0001__x0001_ 2 2 3 2 3" xfId="251"/>
    <cellStyle name="?鹎%U龡&amp;H齲_x0001_C铣_x0014__x0007__x0001__x0001_ 2 2 2 2 3" xfId="252"/>
    <cellStyle name="?鹎%U龡&amp;H齲_x0001_C铣_x0014__x0007__x0001__x0001_ 2 2 2 2 3 2" xfId="253"/>
    <cellStyle name="?鹎%U龡&amp;H齲_x0001_C铣_x0014__x0007__x0001__x0001_ 3 4 6" xfId="254"/>
    <cellStyle name="?鹎%U龡&amp;H齲_x0001_C铣_x0014__x0007__x0001__x0001_ 3 2 2 2 4" xfId="255"/>
    <cellStyle name="?鹎%U龡&amp;H齲_x0001_C铣_x0014__x0007__x0001__x0001_ 3 2 4 4" xfId="256"/>
    <cellStyle name="?鹎%U龡&amp;H齲_x0001_C铣_x0014__x0007__x0001__x0001_ 2 2 2 2 3 2 2" xfId="257"/>
    <cellStyle name="常规 6 2 2 4" xfId="258"/>
    <cellStyle name="?鹎%U龡&amp;H齲_x0001_C铣_x0014__x0007__x0001__x0001_ 3 4 6 2" xfId="259"/>
    <cellStyle name="?鹎%U龡&amp;H齲_x0001_C铣_x0014__x0007__x0001__x0001_ 3 2 2 2 4 2" xfId="260"/>
    <cellStyle name="?鹎%U龡&amp;H齲_x0001_C铣_x0014__x0007__x0001__x0001_ 3 2 4 4 2" xfId="261"/>
    <cellStyle name="?鹎%U龡&amp;H齲_x0001_C铣_x0014__x0007__x0001__x0001_ 3 4 8" xfId="262"/>
    <cellStyle name="?鹎%U龡&amp;H齲_x0001_C铣_x0014__x0007__x0001__x0001_ 3 2 2 2 6" xfId="263"/>
    <cellStyle name="好_司法部2010年度中央部门决算（草案）报" xfId="264"/>
    <cellStyle name="?鹎%U龡&amp;H齲_x0001_C铣_x0014__x0007__x0001__x0001_ 2 2 2 2 3 4" xfId="265"/>
    <cellStyle name="?鹎%U龡&amp;H齲_x0001_C铣_x0014__x0007__x0001__x0001_ 3 2 3 2 3 2" xfId="266"/>
    <cellStyle name="常规 7 2 2" xfId="267"/>
    <cellStyle name="?鹎%U龡&amp;H齲_x0001_C铣_x0014__x0007__x0001__x0001_ 2 2 2 2 4" xfId="268"/>
    <cellStyle name="常规 7 2 2 2" xfId="269"/>
    <cellStyle name="?鹎%U龡&amp;H齲_x0001_C铣_x0014__x0007__x0001__x0001_ 2 2 2 2 4 2" xfId="270"/>
    <cellStyle name="?鹎%U龡&amp;H齲_x0001_C铣_x0014__x0007__x0001__x0001_ 3 2 2 3 4" xfId="271"/>
    <cellStyle name="?鹎%U龡&amp;H齲_x0001_C铣_x0014__x0007__x0001__x0001_ 3 2 5 4" xfId="272"/>
    <cellStyle name="?鹎%U龡&amp;H齲_x0001_C铣_x0014__x0007__x0001__x0001_ 2 2 2 2 4 3 2" xfId="273"/>
    <cellStyle name="常规 7 2 2 4" xfId="274"/>
    <cellStyle name="?鹎%U龡&amp;H齲_x0001_C铣_x0014__x0007__x0001__x0001_ 2 2 2 2 4 4" xfId="275"/>
    <cellStyle name="?鹎%U龡&amp;H齲_x0001_C铣_x0014__x0007__x0001__x0001_ 3 2 3 2 4 2" xfId="276"/>
    <cellStyle name="?鹎%U龡&amp;H齲_x0001_C铣_x0014__x0007__x0001__x0001_ 2 2 2 2 4 4 2" xfId="277"/>
    <cellStyle name="?鹎%U龡&amp;H齲_x0001_C铣_x0014__x0007__x0001__x0001_ 2 2 2 2 4 5" xfId="278"/>
    <cellStyle name="输入 3 3 2" xfId="279"/>
    <cellStyle name="常规 7 2 3" xfId="280"/>
    <cellStyle name="?鹎%U龡&amp;H齲_x0001_C铣_x0014__x0007__x0001__x0001_ 2 2 2 2 5" xfId="281"/>
    <cellStyle name="常规 7 2 3 2" xfId="282"/>
    <cellStyle name="?鹎%U龡&amp;H齲_x0001_C铣_x0014__x0007__x0001__x0001_ 2 2 2 2 5 2" xfId="283"/>
    <cellStyle name="?鹎%U龡&amp;H齲_x0001_C铣_x0014__x0007__x0001__x0001_ 2 4 2 2 5" xfId="284"/>
    <cellStyle name="常规 5 2 3 2 2" xfId="285"/>
    <cellStyle name="60% - 强调文字颜色 4 4 2 3" xfId="286"/>
    <cellStyle name="20% - 强调文字颜色 1 8" xfId="287"/>
    <cellStyle name="?鹎%U龡&amp;H齲_x0001_C铣_x0014__x0007__x0001__x0001_ 3 2 2 4 4" xfId="288"/>
    <cellStyle name="常规 7 2 4" xfId="289"/>
    <cellStyle name="?鹎%U龡&amp;H齲_x0001_C铣_x0014__x0007__x0001__x0001_ 2 2 2 2 6" xfId="290"/>
    <cellStyle name="常规 2 2 2 2 5" xfId="291"/>
    <cellStyle name="?鹎%U龡&amp;H齲_x0001_C铣_x0014__x0007__x0001__x0001_ 2 3 4 3 2" xfId="292"/>
    <cellStyle name="?鹎%U龡&amp;H齲_x0001_C铣_x0014__x0007__x0001__x0001_ 2 2 2 2 6 2" xfId="293"/>
    <cellStyle name="检查单元格 2 3 2 3" xfId="294"/>
    <cellStyle name="常规 5 2 3 3 2" xfId="295"/>
    <cellStyle name="样式 1" xfId="296"/>
    <cellStyle name="20% - 强调文字颜色 2 8" xfId="297"/>
    <cellStyle name="?鹎%U龡&amp;H齲_x0001_C铣_x0014__x0007__x0001__x0001_ 3 2 2 5 4" xfId="298"/>
    <cellStyle name="常规 7 2 5" xfId="299"/>
    <cellStyle name="?鹎%U龡&amp;H齲_x0001_C铣_x0014__x0007__x0001__x0001_ 2 2 2 2 7" xfId="300"/>
    <cellStyle name="常规 5 2 3 4" xfId="301"/>
    <cellStyle name="常规 13 4 2" xfId="302"/>
    <cellStyle name="?鹎%U龡&amp;H齲_x0001_C铣_x0014__x0007__x0001__x0001_ 2 4 7 2" xfId="303"/>
    <cellStyle name="常规 12 3_2015财政决算公开" xfId="304"/>
    <cellStyle name="?鹎%U龡&amp;H齲_x0001_C铣_x0014__x0007__x0001__x0001_ 2 2 2 2 7 2" xfId="305"/>
    <cellStyle name="?鹎%U龡&amp;H齲_x0001_C铣_x0014__x0007__x0001__x0001_ 2 3 6_2015财政决算公开" xfId="306"/>
    <cellStyle name="警告文本 2 3" xfId="307"/>
    <cellStyle name="20% - 强调文字颜色 1 4 2 2 2" xfId="308"/>
    <cellStyle name="?鹎%U龡&amp;H齲_x0001_C铣_x0014__x0007__x0001__x0001_ 2 4 2 4 5" xfId="309"/>
    <cellStyle name="20% - 强调文字颜色 3 8" xfId="310"/>
    <cellStyle name="?鹎%U龡&amp;H齲_x0001_C铣_x0014__x0007__x0001__x0001_ 3 2 2 6 4" xfId="311"/>
    <cellStyle name="?鹎%U龡&amp;H齲_x0001_C铣_x0014__x0007__x0001__x0001_ 2 2 2 2 8" xfId="312"/>
    <cellStyle name="20% - 强调文字颜色 3 3 3 3" xfId="313"/>
    <cellStyle name="?鹎%U龡&amp;H齲_x0001_C铣_x0014__x0007__x0001__x0001_ 2 2 2 2_2015财政决算公开" xfId="314"/>
    <cellStyle name="好 4 4" xfId="315"/>
    <cellStyle name="常规 14" xfId="316"/>
    <cellStyle name="?鹎%U龡&amp;H齲_x0001_C铣_x0014__x0007__x0001__x0001_ 2 2 2 6 4 2" xfId="317"/>
    <cellStyle name="?鹎%U龡&amp;H齲_x0001_C铣_x0014__x0007__x0001__x0001_ 2 2 2 3" xfId="318"/>
    <cellStyle name="?鹎%U龡&amp;H齲_x0001_C铣_x0014__x0007__x0001__x0001_ 2 2 2 3 2" xfId="319"/>
    <cellStyle name="?鹎%U龡&amp;H齲_x0001_C铣_x0014__x0007__x0001__x0001_ 2 2 2 3 3" xfId="320"/>
    <cellStyle name="链接单元格 2 2 2 2" xfId="321"/>
    <cellStyle name="货币 2 2 3 2 2" xfId="322"/>
    <cellStyle name="常规 2 5 4" xfId="323"/>
    <cellStyle name="?鹎%U龡&amp;H齲_x0001_C铣_x0014__x0007__x0001__x0001_ 3 2 3 2_2015财政决算公开" xfId="324"/>
    <cellStyle name="?鹎%U龡&amp;H齲_x0001_C铣_x0014__x0007__x0001__x0001_ 2 2 2 3 3 2" xfId="325"/>
    <cellStyle name="?鹎%U龡&amp;H齲_x0001_C铣_x0014__x0007__x0001__x0001_ 3 2 3 2 4" xfId="326"/>
    <cellStyle name="常规 7 3 2" xfId="327"/>
    <cellStyle name="?鹎%U龡&amp;H齲_x0001_C铣_x0014__x0007__x0001__x0001_ 2 2 2 3 4" xfId="328"/>
    <cellStyle name="?鹎%U龡&amp;H齲_x0001_C铣_x0014__x0007__x0001__x0001_ 2 2 3_2015财政决算公开" xfId="329"/>
    <cellStyle name="常规 7 3 2 2" xfId="330"/>
    <cellStyle name="?鹎%U龡&amp;H齲_x0001_C铣_x0014__x0007__x0001__x0001_ 2 2 2 3 4 2" xfId="331"/>
    <cellStyle name="?鹎%U龡&amp;H齲_x0001_C铣_x0014__x0007__x0001__x0001_ 3 2 3 3 4" xfId="332"/>
    <cellStyle name="常规 7 3 3" xfId="333"/>
    <cellStyle name="?鹎%U龡&amp;H齲_x0001_C铣_x0014__x0007__x0001__x0001_ 2 2 2 3 5" xfId="334"/>
    <cellStyle name="标题 4 2" xfId="335"/>
    <cellStyle name="?鹎%U龡&amp;H齲_x0001_C铣_x0014__x0007__x0001__x0001_ 2 3 2 3 2 2" xfId="336"/>
    <cellStyle name="?鹎%U龡&amp;H齲_x0001_C铣_x0014__x0007__x0001__x0001_ 2 2 2 4" xfId="337"/>
    <cellStyle name="?鹎%U龡&amp;H齲_x0001_C铣_x0014__x0007__x0001__x0001_ 2 3 10" xfId="338"/>
    <cellStyle name="60% - 强调文字颜色 6 2_2015财政决算公开" xfId="339"/>
    <cellStyle name="?鹎%U龡&amp;H齲_x0001_C铣_x0014__x0007__x0001__x0001_ 2 2 2 4 2" xfId="340"/>
    <cellStyle name="常规 2 6 3" xfId="341"/>
    <cellStyle name="?鹎%U龡&amp;H齲_x0001_C铣_x0014__x0007__x0001__x0001_ 2 2 3 3_2015财政决算公开" xfId="342"/>
    <cellStyle name="?鹎%U龡&amp;H齲_x0001_C铣_x0014__x0007__x0001__x0001_ 2 2 2 4 2 2" xfId="343"/>
    <cellStyle name="60% - 强调文字颜色 5 3 2 2" xfId="344"/>
    <cellStyle name="?鹎%U龡&amp;H齲_x0001_C铣_x0014__x0007__x0001__x0001_ 2 2 2 8" xfId="345"/>
    <cellStyle name="?鹎%U龡&amp;H齲_x0001_C铣_x0014__x0007__x0001__x0001_ 2 2 2 4 3" xfId="346"/>
    <cellStyle name="?鹎%U龡&amp;H齲_x0001_C铣_x0014__x0007__x0001__x0001_ 2 2 2 4 3 2" xfId="347"/>
    <cellStyle name="检查单元格 3 2 2 2" xfId="348"/>
    <cellStyle name="?鹎%U龡&amp;H齲_x0001_C铣_x0014__x0007__x0001__x0001_ 2 2 3 8" xfId="349"/>
    <cellStyle name="60% - 强调文字颜色 5 3 3 2" xfId="350"/>
    <cellStyle name="40% - 强调文字颜色 5 3 2 3 2" xfId="351"/>
    <cellStyle name="?鹎%U龡&amp;H齲_x0001_C铣_x0014__x0007__x0001__x0001_ 3 4 4 4" xfId="352"/>
    <cellStyle name="?鹎%U龡&amp;H齲_x0001_C铣_x0014__x0007__x0001__x0001_ 3 2 2 2 2 4" xfId="353"/>
    <cellStyle name="常规 7 4 2" xfId="354"/>
    <cellStyle name="常规 4 2 3 2 2" xfId="355"/>
    <cellStyle name="?鹎%U龡&amp;H齲_x0001_C铣_x0014__x0007__x0001__x0001_ 2 2 2 4 4" xfId="356"/>
    <cellStyle name="?鹎%U龡&amp;H齲_x0001_C铣_x0014__x0007__x0001__x0001_ 2 2 2 4 4 2" xfId="357"/>
    <cellStyle name="?鹎%U龡&amp;H齲_x0001_C铣_x0014__x0007__x0001__x0001_ 3 4 5 4" xfId="358"/>
    <cellStyle name="?鹎%U龡&amp;H齲_x0001_C铣_x0014__x0007__x0001__x0001_ 3 2 2 2 3 4" xfId="359"/>
    <cellStyle name="常规 7 4 3" xfId="360"/>
    <cellStyle name="20% - 强调文字颜色 1 2 2 2 2" xfId="361"/>
    <cellStyle name="?鹎%U龡&amp;H齲_x0001_C铣_x0014__x0007__x0001__x0001_ 2 2 2 4 5" xfId="362"/>
    <cellStyle name="解释性文本 2 3 2" xfId="363"/>
    <cellStyle name="?鹎%U龡&amp;H齲_x0001_C铣_x0014__x0007__x0001__x0001_ 2 2 7 2 2" xfId="364"/>
    <cellStyle name="检查单元格 3 2 4" xfId="365"/>
    <cellStyle name="60% - 强调文字颜色 5 3 5" xfId="366"/>
    <cellStyle name="标题 5 2" xfId="367"/>
    <cellStyle name="20% - 强调文字颜色 5 3 3_2015财政决算公开" xfId="368"/>
    <cellStyle name="?鹎%U龡&amp;H齲_x0001_C铣_x0014__x0007__x0001__x0001_ 2 3 2 3 3 2" xfId="369"/>
    <cellStyle name="?鹎%U龡&amp;H齲_x0001_C铣_x0014__x0007__x0001__x0001_ 2 2 2 4_2015财政决算公开" xfId="370"/>
    <cellStyle name="?鹎%U龡&amp;H齲_x0001_C铣_x0014__x0007__x0001__x0001_ 2 3 3 2 2" xfId="371"/>
    <cellStyle name="40% - 强调文字颜色 1 2 3 3 2" xfId="372"/>
    <cellStyle name="?鹎%U龡&amp;H齲_x0001_C铣_x0014__x0007__x0001__x0001_ 2 2 2 5" xfId="373"/>
    <cellStyle name="解释性文本 7" xfId="374"/>
    <cellStyle name="差 4" xfId="375"/>
    <cellStyle name="?鹎%U龡&amp;H齲_x0001_C铣_x0014__x0007__x0001__x0001_ 2 2 2 5 2 2" xfId="376"/>
    <cellStyle name="60% - 强调文字颜色 5 4 2 2" xfId="377"/>
    <cellStyle name="?鹎%U龡&amp;H齲_x0001_C铣_x0014__x0007__x0001__x0001_ 3 3 2 4 3" xfId="378"/>
    <cellStyle name="?鹎%U龡&amp;H齲_x0001_C铣_x0014__x0007__x0001__x0001_ 2 3 2 8" xfId="379"/>
    <cellStyle name="?鹎%U龡&amp;H齲_x0001_C铣_x0014__x0007__x0001__x0001_ 2 2 2 5 3" xfId="380"/>
    <cellStyle name="?鹎%U龡&amp;H齲_x0001_C铣_x0014__x0007__x0001__x0001_ 2 2 2 5 3 2" xfId="381"/>
    <cellStyle name="常规 4 2 3 3 2" xfId="382"/>
    <cellStyle name="?鹎%U龡&amp;H齲_x0001_C铣_x0014__x0007__x0001__x0001_ 2 2 2 5 4" xfId="383"/>
    <cellStyle name="60% - 强调文字颜色 5 2 3 5" xfId="384"/>
    <cellStyle name="?鹎%U龡&amp;H齲_x0001_C铣_x0014__x0007__x0001__x0001_ 2 2 2 5_2015财政决算公开" xfId="385"/>
    <cellStyle name="?鹎%U龡&amp;H齲_x0001_C铣_x0014__x0007__x0001__x0001_ 2 2 2 6" xfId="386"/>
    <cellStyle name="?鹎%U龡&amp;H齲_x0001_C铣_x0014__x0007__x0001__x0001_ 2 2 2 6 2" xfId="387"/>
    <cellStyle name="好 2 4" xfId="388"/>
    <cellStyle name="40% - 强调文字颜色 5 3" xfId="389"/>
    <cellStyle name="?鹎%U龡&amp;H齲_x0001_C铣_x0014__x0007__x0001__x0001_ 2 2 2 6 2 2" xfId="390"/>
    <cellStyle name="60% - 强调文字颜色 5 5 2 2" xfId="391"/>
    <cellStyle name="?鹎%U龡&amp;H齲_x0001_C铣_x0014__x0007__x0001__x0001_ 5 3" xfId="392"/>
    <cellStyle name="强调文字颜色 4 2 3 2 3" xfId="393"/>
    <cellStyle name="?鹎%U龡&amp;H齲_x0001_C铣_x0014__x0007__x0001__x0001_ 2 4 2 8" xfId="394"/>
    <cellStyle name="?鹎%U龡&amp;H齲_x0001_C铣_x0014__x0007__x0001__x0001_ 2 2 2 6 3" xfId="395"/>
    <cellStyle name="好 3 4" xfId="396"/>
    <cellStyle name="40% - 强调文字颜色 6 3" xfId="397"/>
    <cellStyle name="?鹎%U龡&amp;H齲_x0001_C铣_x0014__x0007__x0001__x0001_ 2 2 2 6 3 2" xfId="398"/>
    <cellStyle name="常规 4 2 3 4 2" xfId="399"/>
    <cellStyle name="40% - 强调文字颜色 6 2 4 2 2" xfId="400"/>
    <cellStyle name="?鹎%U龡&amp;H齲_x0001_C铣_x0014__x0007__x0001__x0001_ 2 2 2 6 4" xfId="401"/>
    <cellStyle name="?鹎%U龡&amp;H齲_x0001_C铣_x0014__x0007__x0001__x0001_ 2 2 2 6 5" xfId="402"/>
    <cellStyle name="?鹎%U龡&amp;H齲_x0001_C铣_x0014__x0007__x0001__x0001_ 2 2 7 4 2" xfId="403"/>
    <cellStyle name="?鹎%U龡&amp;H齲_x0001_C铣_x0014__x0007__x0001__x0001_ 3 2 2 3 2 2" xfId="404"/>
    <cellStyle name="?鹎%U龡&amp;H齲_x0001_C铣_x0014__x0007__x0001__x0001_ 2 2 2 6_2015财政决算公开" xfId="405"/>
    <cellStyle name="?鹎%U龡&amp;H齲_x0001_C铣_x0014__x0007__x0001__x0001_ 3 2 5 2 2" xfId="406"/>
    <cellStyle name="?鹎%U龡&amp;H齲_x0001_C铣_x0014__x0007__x0001__x0001_ 2 2 2 7" xfId="407"/>
    <cellStyle name="?鹎%U龡&amp;H齲_x0001_C铣_x0014__x0007__x0001__x0001_ 2 2 2 7 2" xfId="408"/>
    <cellStyle name="60% - 强调文字颜色 5 3 2 2 2" xfId="409"/>
    <cellStyle name="?鹎%U龡&amp;H齲_x0001_C铣_x0014__x0007__x0001__x0001_ 2 2 2 8 2" xfId="410"/>
    <cellStyle name="60% - 强调文字颜色 5 3 2 3" xfId="411"/>
    <cellStyle name="?鹎%U龡&amp;H齲_x0001_C铣_x0014__x0007__x0001__x0001_ 2 2 2 9" xfId="412"/>
    <cellStyle name="60% - 强调文字颜色 5 3 2 3 2" xfId="413"/>
    <cellStyle name="?鹎%U龡&amp;H齲_x0001_C铣_x0014__x0007__x0001__x0001_ 2 2 2 9 2" xfId="414"/>
    <cellStyle name="?鹎%U龡&amp;H齲_x0001_C铣_x0014__x0007__x0001__x0001_ 2 2 2_2015财政决算公开" xfId="415"/>
    <cellStyle name="?鹎%U龡&amp;H齲_x0001_C铣_x0014__x0007__x0001__x0001_ 2 2 4" xfId="416"/>
    <cellStyle name="20% - 强调文字颜色 1 3 2 2 2" xfId="417"/>
    <cellStyle name="?鹎%U龡&amp;H齲_x0001_C铣_x0014__x0007__x0001__x0001_ 2 3 2 4 5" xfId="418"/>
    <cellStyle name="?鹎%U龡&amp;H齲_x0001_C铣_x0014__x0007__x0001__x0001_ 2 2 3 2" xfId="419"/>
    <cellStyle name="?鹎%U龡&amp;H齲_x0001_C铣_x0014__x0007__x0001__x0001_ 2 3 2 4 4 2" xfId="420"/>
    <cellStyle name="货币 2 7 2 2" xfId="421"/>
    <cellStyle name="?鹎%U龡&amp;H齲_x0001_C铣_x0014__x0007__x0001__x0001_ 2 2 3 2 3 2" xfId="422"/>
    <cellStyle name="货币 2 7 3" xfId="423"/>
    <cellStyle name="常规 8 2 2" xfId="424"/>
    <cellStyle name="?鹎%U龡&amp;H齲_x0001_C铣_x0014__x0007__x0001__x0001_ 2 2 3 2 4" xfId="425"/>
    <cellStyle name="货币 2 7 3 2" xfId="426"/>
    <cellStyle name="常规 8 2 2 2" xfId="427"/>
    <cellStyle name="?鹎%U龡&amp;H齲_x0001_C铣_x0014__x0007__x0001__x0001_ 2 2 3 2 4 2" xfId="428"/>
    <cellStyle name="货币 2 7 4" xfId="429"/>
    <cellStyle name="常规 8 2 3" xfId="430"/>
    <cellStyle name="?鹎%U龡&amp;H齲_x0001_C铣_x0014__x0007__x0001__x0001_ 2 2 3 2 5" xfId="431"/>
    <cellStyle name="20% - 强调文字颜色 1 2 4 2" xfId="432"/>
    <cellStyle name="?鹎%U龡&amp;H齲_x0001_C铣_x0014__x0007__x0001__x0001_ 2 2 3 2_2015财政决算公开" xfId="433"/>
    <cellStyle name="解释性文本 4 3" xfId="434"/>
    <cellStyle name="?鹎%U龡&amp;H齲_x0001_C铣_x0014__x0007__x0001__x0001_ 2 2 9 2" xfId="435"/>
    <cellStyle name="?鹎%U龡&amp;H齲_x0001_C铣_x0014__x0007__x0001__x0001_ 2 3 2" xfId="436"/>
    <cellStyle name="?鹎%U龡&amp;H齲_x0001_C铣_x0014__x0007__x0001__x0001_ 2 2 3 3" xfId="437"/>
    <cellStyle name="?鹎%U龡&amp;H齲_x0001_C铣_x0014__x0007__x0001__x0001_ 2 2 3 3 2" xfId="438"/>
    <cellStyle name="?鹎%U龡&amp;H齲_x0001_C铣_x0014__x0007__x0001__x0001_ 2 2 3 3 2 2" xfId="439"/>
    <cellStyle name="?鹎%U龡&amp;H齲_x0001_C铣_x0014__x0007__x0001__x0001_ 2 4" xfId="440"/>
    <cellStyle name="货币 2 8 2" xfId="441"/>
    <cellStyle name="?鹎%U龡&amp;H齲_x0001_C铣_x0014__x0007__x0001__x0001_ 2 2 3 3 3" xfId="442"/>
    <cellStyle name="计算 2 4" xfId="443"/>
    <cellStyle name="?鹎%U龡&amp;H齲_x0001_C铣_x0014__x0007__x0001__x0001_ 2 2 3 3 3 2" xfId="444"/>
    <cellStyle name="常规 8 3 2" xfId="445"/>
    <cellStyle name="60% - 强调文字颜色 1 3 2 2 2 2" xfId="446"/>
    <cellStyle name="?鹎%U龡&amp;H齲_x0001_C铣_x0014__x0007__x0001__x0001_ 2 2 3 3 4" xfId="447"/>
    <cellStyle name="60% - 强调文字颜色 6 2 4" xfId="448"/>
    <cellStyle name="60% - 强调文字颜色 2 5 3 2" xfId="449"/>
    <cellStyle name="?鹎%U龡&amp;H齲_x0001_C铣_x0014__x0007__x0001__x0001_ 3 4 5_2015财政决算公开" xfId="450"/>
    <cellStyle name="?鹎%U龡&amp;H齲_x0001_C铣_x0014__x0007__x0001__x0001_ 3 2 2 2 3_2015财政决算公开" xfId="451"/>
    <cellStyle name="?鹎%U龡&amp;H齲_x0001_C铣_x0014__x0007__x0001__x0001_ 2 2 3 4" xfId="452"/>
    <cellStyle name="百分比 2 2 2 4" xfId="453"/>
    <cellStyle name="?鹎%U龡&amp;H齲_x0001_C铣_x0014__x0007__x0001__x0001_ 2 2 3 4 2 2" xfId="454"/>
    <cellStyle name="60% - 强调文字颜色 6 3 2 2" xfId="455"/>
    <cellStyle name="?鹎%U龡&amp;H齲_x0001_C铣_x0014__x0007__x0001__x0001_ 3 2 2 8" xfId="456"/>
    <cellStyle name="货币 2 9 2" xfId="457"/>
    <cellStyle name="?鹎%U龡&amp;H齲_x0001_C铣_x0014__x0007__x0001__x0001_ 2 2 3 4 3" xfId="458"/>
    <cellStyle name="?鹎%U龡&amp;H齲_x0001_C铣_x0014__x0007__x0001__x0001_ 2 2 3 4 3 2" xfId="459"/>
    <cellStyle name="检查单元格 4 2 2 2" xfId="460"/>
    <cellStyle name="?鹎%U龡&amp;H齲_x0001_C铣_x0014__x0007__x0001__x0001_ 3 2 3 8" xfId="461"/>
    <cellStyle name="60% - 强调文字颜色 6 3 3 2" xfId="462"/>
    <cellStyle name="常规 8 4 2" xfId="463"/>
    <cellStyle name="常规 4 2 4 2 2" xfId="464"/>
    <cellStyle name="?鹎%U龡&amp;H齲_x0001_C铣_x0014__x0007__x0001__x0001_ 2 2 3 4 4" xfId="465"/>
    <cellStyle name="?鹎%U龡&amp;H齲_x0001_C铣_x0014__x0007__x0001__x0001_ 2 2 3 4 4 2" xfId="466"/>
    <cellStyle name="?鹎%U龡&amp;H齲_x0001_C铣_x0014__x0007__x0001__x0001_ 3 2 2 2 8" xfId="467"/>
    <cellStyle name="40% - 强调文字颜色 5 2 3_2015财政决算公开" xfId="468"/>
    <cellStyle name="?鹎%U龡&amp;H齲_x0001_C铣_x0014__x0007__x0001__x0001_ 2 2 3 5" xfId="469"/>
    <cellStyle name="?鹎%U龡&amp;H齲_x0001_C铣_x0014__x0007__x0001__x0001_ 2 2 3 5 2" xfId="470"/>
    <cellStyle name="?鹎%U龡&amp;H齲_x0001_C铣_x0014__x0007__x0001__x0001_ 2 2 3 6" xfId="471"/>
    <cellStyle name="差 3 2 3 2" xfId="472"/>
    <cellStyle name="?鹎%U龡&amp;H齲_x0001_C铣_x0014__x0007__x0001__x0001_ 3 4 4 2" xfId="473"/>
    <cellStyle name="?鹎%U龡&amp;H齲_x0001_C铣_x0014__x0007__x0001__x0001_ 3 2 2 2 2 2" xfId="474"/>
    <cellStyle name="差 5 2 3" xfId="475"/>
    <cellStyle name="?鹎%U龡&amp;H齲_x0001_C铣_x0014__x0007__x0001__x0001_ 3 2 4 2 2" xfId="476"/>
    <cellStyle name="?鹎%U龡&amp;H齲_x0001_C铣_x0014__x0007__x0001__x0001_ 2 2 3 7" xfId="477"/>
    <cellStyle name="?鹎%U龡&amp;H齲_x0001_C铣_x0014__x0007__x0001__x0001_ 3 4 4 3" xfId="478"/>
    <cellStyle name="?鹎%U龡&amp;H齲_x0001_C铣_x0014__x0007__x0001__x0001_ 3 2 2 2 2 3" xfId="479"/>
    <cellStyle name="?鹎%U龡&amp;H齲_x0001_C铣_x0014__x0007__x0001__x0001_ 2 2 3 7 2" xfId="480"/>
    <cellStyle name="?鹎%U龡&amp;H齲_x0001_C铣_x0014__x0007__x0001__x0001_ 3 4 4 3 2" xfId="481"/>
    <cellStyle name="?鹎%U龡&amp;H齲_x0001_C铣_x0014__x0007__x0001__x0001_ 3 2 2 2 2 3 2" xfId="482"/>
    <cellStyle name="?鹎%U龡&amp;H齲_x0001_C铣_x0014__x0007__x0001__x0001_ 2 2 4 2" xfId="483"/>
    <cellStyle name="20% - 强调文字颜色 3 2 4 2 2" xfId="484"/>
    <cellStyle name="?鹎%U龡&amp;H齲_x0001_C铣_x0014__x0007__x0001__x0001_ 2 2 4 3" xfId="485"/>
    <cellStyle name="?鹎%U龡&amp;H齲_x0001_C铣_x0014__x0007__x0001__x0001_ 2 2 4 3 2" xfId="486"/>
    <cellStyle name="?鹎%U龡&amp;H齲_x0001_C铣_x0014__x0007__x0001__x0001_ 2 2 4 4" xfId="487"/>
    <cellStyle name="?鹎%U龡&amp;H齲_x0001_C铣_x0014__x0007__x0001__x0001_ 2 4 2 2_2015财政决算公开" xfId="488"/>
    <cellStyle name="?鹎%U龡&amp;H齲_x0001_C铣_x0014__x0007__x0001__x0001_ 2 2 4 4 2" xfId="489"/>
    <cellStyle name="20% - 强调文字颜色 5 2 2 2 2 2" xfId="490"/>
    <cellStyle name="?鹎%U龡&amp;H齲_x0001_C铣_x0014__x0007__x0001__x0001_ 2 2 4 5" xfId="491"/>
    <cellStyle name="20% - 强调文字颜色 4 6 2" xfId="492"/>
    <cellStyle name="?鹎%U龡&amp;H齲_x0001_C铣_x0014__x0007__x0001__x0001_ 2 2 4_2015财政决算公开" xfId="493"/>
    <cellStyle name="?鹎%U龡&amp;H齲_x0001_C铣_x0014__x0007__x0001__x0001_ 3 4 6 5" xfId="494"/>
    <cellStyle name="?鹎%U龡&amp;H齲_x0001_C铣_x0014__x0007__x0001__x0001_ 3 2 2 2 4 5" xfId="495"/>
    <cellStyle name="常规 11 2" xfId="496"/>
    <cellStyle name="?鹎%U龡&amp;H齲_x0001_C铣_x0014__x0007__x0001__x0001_ 2 2 5" xfId="497"/>
    <cellStyle name="烹拳 [0]_laroux" xfId="498"/>
    <cellStyle name="常规 11 2 2" xfId="499"/>
    <cellStyle name="?鹎%U龡&amp;H齲_x0001_C铣_x0014__x0007__x0001__x0001_ 2 2 5 2" xfId="500"/>
    <cellStyle name="常规 11 2 2 2" xfId="501"/>
    <cellStyle name="60% - 强调文字颜色 3 3 5" xfId="502"/>
    <cellStyle name="60% - 强调文字颜色 2 2 4 3" xfId="503"/>
    <cellStyle name="?鹎%U龡&amp;H齲_x0001_C铣_x0014__x0007__x0001__x0001_ 2 2 5 2 2" xfId="504"/>
    <cellStyle name="常规 11 2 3" xfId="505"/>
    <cellStyle name="?鹎%U龡&amp;H齲_x0001_C铣_x0014__x0007__x0001__x0001_ 2 2 5 3" xfId="506"/>
    <cellStyle name="常规 11 2 3 2" xfId="507"/>
    <cellStyle name="?鹎%U龡&amp;H齲_x0001_C铣_x0014__x0007__x0001__x0001_ 2 2 5 3 2" xfId="508"/>
    <cellStyle name="常规 11 2 4" xfId="509"/>
    <cellStyle name="强调文字颜色 1 3 3 2 2" xfId="510"/>
    <cellStyle name="?鹎%U龡&amp;H齲_x0001_C铣_x0014__x0007__x0001__x0001_ 2 2 5 4" xfId="511"/>
    <cellStyle name="?鹎%U龡&amp;H齲_x0001_C铣_x0014__x0007__x0001__x0001_ 2 2 5 4 2" xfId="512"/>
    <cellStyle name="?鹎%U龡&amp;H齲_x0001_C铣_x0014__x0007__x0001__x0001_ 2 4 4 2 2" xfId="513"/>
    <cellStyle name="40% - 强调文字颜色 5 6 3" xfId="514"/>
    <cellStyle name="60% - 强调文字颜色 2 3 2 2 3" xfId="515"/>
    <cellStyle name="?鹎%U龡&amp;H齲_x0001_C铣_x0014__x0007__x0001__x0001_ 2 2 5 5" xfId="516"/>
    <cellStyle name="常规 11 2 5" xfId="517"/>
    <cellStyle name="?鹎%U龡&amp;H齲_x0001_C铣_x0014__x0007__x0001__x0001_ 2 4 5 4" xfId="518"/>
    <cellStyle name="常规 13 2 4" xfId="519"/>
    <cellStyle name="?鹎%U龡&amp;H齲_x0001_C铣_x0014__x0007__x0001__x0001_ 2 2 5_2015财政决算公开" xfId="520"/>
    <cellStyle name="?鹎%U龡&amp;H齲_x0001_C铣_x0014__x0007__x0001__x0001_ 3 2 2 2 7 2" xfId="521"/>
    <cellStyle name="?鹎%U龡&amp;H齲_x0001_C铣_x0014__x0007__x0001__x0001_ 2 2 6" xfId="522"/>
    <cellStyle name="?鹎%U龡&amp;H齲_x0001_C铣_x0014__x0007__x0001__x0001_ 3 4 9 2" xfId="523"/>
    <cellStyle name="常规 11 3" xfId="524"/>
    <cellStyle name="?鹎%U龡&amp;H齲_x0001_C铣_x0014__x0007__x0001__x0001_ 2 3 2 2 3" xfId="525"/>
    <cellStyle name="?鹎%U龡&amp;H齲_x0001_C铣_x0014__x0007__x0001__x0001_ 2 2 6 2" xfId="526"/>
    <cellStyle name="40% - 强调文字颜色 2 3 2 2 3" xfId="527"/>
    <cellStyle name="常规 11 3 2" xfId="528"/>
    <cellStyle name="?鹎%U龡&amp;H齲_x0001_C铣_x0014__x0007__x0001__x0001_ 2 3 2 2 3 2" xfId="529"/>
    <cellStyle name="?鹎%U龡&amp;H齲_x0001_C铣_x0014__x0007__x0001__x0001_ 2 2 6 2 2" xfId="530"/>
    <cellStyle name="60% - 强调文字颜色 4 3 5" xfId="531"/>
    <cellStyle name="常规 11 3 2 2" xfId="532"/>
    <cellStyle name="常规 18" xfId="533"/>
    <cellStyle name="常规 23" xfId="534"/>
    <cellStyle name="检查单元格 2 2 4" xfId="535"/>
    <cellStyle name="?鹎%U龡&amp;H齲_x0001_C铣_x0014__x0007__x0001__x0001_ 2 3 2 2 4" xfId="536"/>
    <cellStyle name="?鹎%U龡&amp;H齲_x0001_C铣_x0014__x0007__x0001__x0001_ 2 2 6 3" xfId="537"/>
    <cellStyle name="常规 11 3 3" xfId="538"/>
    <cellStyle name="?鹎%U龡&amp;H齲_x0001_C铣_x0014__x0007__x0001__x0001_ 2 3 2 2 4 2" xfId="539"/>
    <cellStyle name="?鹎%U龡&amp;H齲_x0001_C铣_x0014__x0007__x0001__x0001_ 2 2 6 3 2" xfId="540"/>
    <cellStyle name="常规 68" xfId="541"/>
    <cellStyle name="常规 73" xfId="542"/>
    <cellStyle name="检查单元格 2 3 4" xfId="543"/>
    <cellStyle name="?鹎%U龡&amp;H齲_x0001_C铣_x0014__x0007__x0001__x0001_ 2 3 2 2 5" xfId="544"/>
    <cellStyle name="?鹎%U龡&amp;H齲_x0001_C铣_x0014__x0007__x0001__x0001_ 2 2 6 4" xfId="545"/>
    <cellStyle name="表标题 2 2 2" xfId="546"/>
    <cellStyle name="常规 11 3 4" xfId="547"/>
    <cellStyle name="?鹎%U龡&amp;H齲_x0001_C铣_x0014__x0007__x0001__x0001_ 2 2 6_2015财政决算公开" xfId="548"/>
    <cellStyle name="?鹎%U龡&amp;H齲_x0001_C铣_x0014__x0007__x0001__x0001_ 2 2 7" xfId="549"/>
    <cellStyle name="常规 11 4" xfId="550"/>
    <cellStyle name="货币 2 3 3 2" xfId="551"/>
    <cellStyle name="链接单元格 3 2 2" xfId="552"/>
    <cellStyle name="?鹎%U龡&amp;H齲_x0001_C铣_x0014__x0007__x0001__x0001_ 2 3 2 3 3" xfId="553"/>
    <cellStyle name="标题 5" xfId="554"/>
    <cellStyle name="常规 11 4 2" xfId="555"/>
    <cellStyle name="货币 2 3 3 2 2" xfId="556"/>
    <cellStyle name="?鹎%U龡&amp;H齲_x0001_C铣_x0014__x0007__x0001__x0001_ 2 2 7 2" xfId="557"/>
    <cellStyle name="解释性文本 2 3" xfId="558"/>
    <cellStyle name="链接单元格 3 2 2 2" xfId="559"/>
    <cellStyle name="?鹎%U龡&amp;H齲_x0001_C铣_x0014__x0007__x0001__x0001_ 2 3 2 3 4" xfId="560"/>
    <cellStyle name="标题 6" xfId="561"/>
    <cellStyle name="?鹎%U龡&amp;H齲_x0001_C铣_x0014__x0007__x0001__x0001_ 2 2 7 3" xfId="562"/>
    <cellStyle name="解释性文本 2 4" xfId="563"/>
    <cellStyle name="?鹎%U龡&amp;H齲_x0001_C铣_x0014__x0007__x0001__x0001_ 2 2 7 3 2" xfId="564"/>
    <cellStyle name="?鹎%U龡&amp;H齲_x0001_C铣_x0014__x0007__x0001__x0001_ 2 4 10" xfId="565"/>
    <cellStyle name="常规 2 2 2 2_2015财政决算公开" xfId="566"/>
    <cellStyle name="?鹎%U龡&amp;H齲_x0001_C铣_x0014__x0007__x0001__x0001_ 2 2 7 4" xfId="567"/>
    <cellStyle name="表标题 2 3 2" xfId="568"/>
    <cellStyle name="?鹎%U龡&amp;H齲_x0001_C铣_x0014__x0007__x0001__x0001_ 2 4 4 4 2" xfId="569"/>
    <cellStyle name="注释 2 4 3" xfId="570"/>
    <cellStyle name="20% - 强调文字颜色 3 5_2015财政决算公开" xfId="571"/>
    <cellStyle name="常规 2 3 2 3 5" xfId="572"/>
    <cellStyle name="?鹎%U龡&amp;H齲_x0001_C铣_x0014__x0007__x0001__x0001_ 2 2 7 5" xfId="573"/>
    <cellStyle name="?鹎%U龡&amp;H齲_x0001_C铣_x0014__x0007__x0001__x0001_ 2 2 7_2015财政决算公开" xfId="574"/>
    <cellStyle name="60% - 强调文字颜色 6 2 5 2" xfId="575"/>
    <cellStyle name="解释性文本 3 2 2 2" xfId="576"/>
    <cellStyle name="?鹎%U龡&amp;H齲_x0001_C铣_x0014__x0007__x0001__x0001_ 2 3" xfId="577"/>
    <cellStyle name="60% - 强调文字颜色 2 7 2" xfId="578"/>
    <cellStyle name="?鹎%U龡&amp;H齲_x0001_C铣_x0014__x0007__x0001__x0001_ 2 2 9" xfId="579"/>
    <cellStyle name="?鹎%U龡&amp;H齲_x0001_C铣_x0014__x0007__x0001__x0001_ 4 10" xfId="580"/>
    <cellStyle name="常规 11 6" xfId="581"/>
    <cellStyle name="货币 2 3 3 4" xfId="582"/>
    <cellStyle name="?鹎%U龡&amp;H齲_x0001_C铣_x0014__x0007__x0001__x0001_ 3 2 3 3 3" xfId="583"/>
    <cellStyle name="40% - 强调文字颜色 2 2_2015财政决算公开" xfId="584"/>
    <cellStyle name="?鹎%U龡&amp;H齲_x0001_C铣_x0014__x0007__x0001__x0001_ 2 2_2015财政决算公开" xfId="585"/>
    <cellStyle name="常规 28 3" xfId="586"/>
    <cellStyle name="常规 33 3" xfId="587"/>
    <cellStyle name="货币 3 2 8" xfId="588"/>
    <cellStyle name="?鹎%U龡&amp;H齲_x0001_C铣_x0014__x0007__x0001__x0001_ 2 3 2 2" xfId="589"/>
    <cellStyle name="40% - 强调文字颜色 4 5 2_2015财政决算公开" xfId="590"/>
    <cellStyle name="?鹎%U龡&amp;H齲_x0001_C铣_x0014__x0007__x0001__x0001_ 2 3 2 2 2" xfId="591"/>
    <cellStyle name="?鹎%U龡&amp;H齲_x0001_C铣_x0014__x0007__x0001__x0001_ 2 3 2 2 2 2" xfId="592"/>
    <cellStyle name="?鹎%U龡&amp;H齲_x0001_C铣_x0014__x0007__x0001__x0001_ 3 2 5 3 2" xfId="593"/>
    <cellStyle name="?鹎%U龡&amp;H齲_x0001_C铣_x0014__x0007__x0001__x0001_ 3 2 2 3 3 2" xfId="594"/>
    <cellStyle name="?鹎%U龡&amp;H齲_x0001_C铣_x0014__x0007__x0001__x0001_ 2 3 2 2_2015财政决算公开" xfId="595"/>
    <cellStyle name="?鹎%U龡&amp;H齲_x0001_C铣_x0014__x0007__x0001__x0001_ 2 3 2 3" xfId="596"/>
    <cellStyle name="20% - 强调文字颜色 5 2 3 2 2" xfId="597"/>
    <cellStyle name="?鹎%U龡&amp;H齲_x0001_C铣_x0014__x0007__x0001__x0001_ 2 3 2 3_2015财政决算公开" xfId="598"/>
    <cellStyle name="40% - 强调文字颜色 3 7 2" xfId="599"/>
    <cellStyle name="?鹎%U龡&amp;H齲_x0001_C铣_x0014__x0007__x0001__x0001_ 2 3 2 4" xfId="600"/>
    <cellStyle name="?鹎%U龡&amp;H齲_x0001_C铣_x0014__x0007__x0001__x0001_ 2 3 2 4 2" xfId="601"/>
    <cellStyle name="?鹎%U龡&amp;H齲_x0001_C铣_x0014__x0007__x0001__x0001_ 2 3 4_2015财政决算公开" xfId="602"/>
    <cellStyle name="常规 8 3 3" xfId="603"/>
    <cellStyle name="?鹎%U龡&amp;H齲_x0001_C铣_x0014__x0007__x0001__x0001_ 2 3 2 4 2 2" xfId="604"/>
    <cellStyle name="?鹎%U龡&amp;H齲_x0001_C铣_x0014__x0007__x0001__x0001_ 3 2 2 2 2 4 2" xfId="605"/>
    <cellStyle name="?鹎%U龡&amp;H齲_x0001_C铣_x0014__x0007__x0001__x0001_ 3 4 4 4 2" xfId="606"/>
    <cellStyle name="40% - 着色 4" xfId="607"/>
    <cellStyle name="?鹎%U龡&amp;H齲_x0001_C铣_x0014__x0007__x0001__x0001_ 2 3 2 4_2015财政决算公开" xfId="608"/>
    <cellStyle name="?鹎%U龡&amp;H齲_x0001_C铣_x0014__x0007__x0001__x0001_ 2 3 2 5" xfId="609"/>
    <cellStyle name="?鹎%U龡&amp;H齲_x0001_C铣_x0014__x0007__x0001__x0001_ 2 3 2 5 2" xfId="610"/>
    <cellStyle name="?鹎%U龡&amp;H齲_x0001_C铣_x0014__x0007__x0001__x0001_ 2 3 2 6" xfId="611"/>
    <cellStyle name="?鹎%U龡&amp;H齲_x0001_C铣_x0014__x0007__x0001__x0001_ 2 3 2 6 2" xfId="612"/>
    <cellStyle name="?鹎%U龡&amp;H齲_x0001_C铣_x0014__x0007__x0001__x0001_ 3 2 2 5_2015财政决算公开" xfId="613"/>
    <cellStyle name="货币 4 9" xfId="614"/>
    <cellStyle name="?鹎%U龡&amp;H齲_x0001_C铣_x0014__x0007__x0001__x0001_ 2 3 2 7" xfId="615"/>
    <cellStyle name="?鹎%U龡&amp;H齲_x0001_C铣_x0014__x0007__x0001__x0001_ 3 3 2 4 2" xfId="616"/>
    <cellStyle name="?鹎%U龡&amp;H齲_x0001_C铣_x0014__x0007__x0001__x0001_ 2 3 2 7 2" xfId="617"/>
    <cellStyle name="?鹎%U龡&amp;H齲_x0001_C铣_x0014__x0007__x0001__x0001_ 3 3 2 4 2 2" xfId="618"/>
    <cellStyle name="?鹎%U龡&amp;H齲_x0001_C铣_x0014__x0007__x0001__x0001_ 2 3 3" xfId="619"/>
    <cellStyle name="?鹎%U龡&amp;H齲_x0001_C铣_x0014__x0007__x0001__x0001_ 2 3 3 2" xfId="620"/>
    <cellStyle name="?鹎%U龡&amp;H齲_x0001_C铣_x0014__x0007__x0001__x0001_ 2 3 3 3" xfId="621"/>
    <cellStyle name="?鹎%U龡&amp;H齲_x0001_C铣_x0014__x0007__x0001__x0001_ 2 3 3 3 2" xfId="622"/>
    <cellStyle name="?鹎%U龡&amp;H齲_x0001_C铣_x0014__x0007__x0001__x0001_ 2 3 3 4 2" xfId="623"/>
    <cellStyle name="?鹎%U龡&amp;H齲_x0001_C铣_x0014__x0007__x0001__x0001_ 2 3 3 5" xfId="624"/>
    <cellStyle name="标题 1 2 2" xfId="625"/>
    <cellStyle name="?鹎%U龡&amp;H齲_x0001_C铣_x0014__x0007__x0001__x0001_ 3 2 5" xfId="626"/>
    <cellStyle name="后继超级链接 3 2" xfId="627"/>
    <cellStyle name="?鹎%U龡&amp;H齲_x0001_C铣_x0014__x0007__x0001__x0001_ 3 2 2 3" xfId="628"/>
    <cellStyle name="?鹎%U龡&amp;H齲_x0001_C铣_x0014__x0007__x0001__x0001_ 2 3 3_2015财政决算公开" xfId="629"/>
    <cellStyle name="?鹎%U龡&amp;H齲_x0001_C铣_x0014__x0007__x0001__x0001_ 2 3 4" xfId="630"/>
    <cellStyle name="40% - 强调文字颜色 6 5_2015财政决算公开" xfId="631"/>
    <cellStyle name="?鹎%U龡&amp;H齲_x0001_C铣_x0014__x0007__x0001__x0001_ 2 3_2015财政决算公开" xfId="632"/>
    <cellStyle name="?鹎%U龡&amp;H齲_x0001_C铣_x0014__x0007__x0001__x0001_ 2 3 4 2" xfId="633"/>
    <cellStyle name="?鹎%U龡&amp;H齲_x0001_C铣_x0014__x0007__x0001__x0001_ 2 3 4 2 2" xfId="634"/>
    <cellStyle name="60% - 强调文字颜色 2 2 2 2 3" xfId="635"/>
    <cellStyle name="?鹎%U龡&amp;H齲_x0001_C铣_x0014__x0007__x0001__x0001_ 2 3 4 3" xfId="636"/>
    <cellStyle name="40% - 强调文字颜色 4 2 2 2_2015财政决算公开" xfId="637"/>
    <cellStyle name="?鹎%U龡&amp;H齲_x0001_C铣_x0014__x0007__x0001__x0001_ 2 3 4 4" xfId="638"/>
    <cellStyle name="?鹎%U龡&amp;H齲_x0001_C铣_x0014__x0007__x0001__x0001_ 2 3 4 4 2" xfId="639"/>
    <cellStyle name="常规 2 2 2 3 5" xfId="640"/>
    <cellStyle name="?鹎%U龡&amp;H齲_x0001_C铣_x0014__x0007__x0001__x0001_ 2 3 4 5" xfId="641"/>
    <cellStyle name="标题 1 3 2" xfId="642"/>
    <cellStyle name="?鹎%U龡&amp;H齲_x0001_C铣_x0014__x0007__x0001__x0001_ 2 3 5" xfId="643"/>
    <cellStyle name="常规 12 2" xfId="644"/>
    <cellStyle name="好 4 2 2" xfId="645"/>
    <cellStyle name="?鹎%U龡&amp;H齲_x0001_C铣_x0014__x0007__x0001__x0001_ 2 3 5 2 2" xfId="646"/>
    <cellStyle name="60% - 强调文字颜色 2 2 3 2 3" xfId="647"/>
    <cellStyle name="60% - 强调文字颜色 3 2 4 3" xfId="648"/>
    <cellStyle name="常规 12 2 2 2" xfId="649"/>
    <cellStyle name="千位分隔 2 2 8" xfId="650"/>
    <cellStyle name="?鹎%U龡&amp;H齲_x0001_C铣_x0014__x0007__x0001__x0001_ 2 3 5 3 2" xfId="651"/>
    <cellStyle name="常规 12 2 3 2" xfId="652"/>
    <cellStyle name="常规 2 2 3 2 5" xfId="653"/>
    <cellStyle name="?鹎%U龡&amp;H齲_x0001_C铣_x0014__x0007__x0001__x0001_ 2 3 5_2015财政决算公开" xfId="654"/>
    <cellStyle name="20% - 强调文字颜色 5 6 3" xfId="655"/>
    <cellStyle name="60% - 强调文字颜色 1 5 2 2" xfId="656"/>
    <cellStyle name="常规 12 2_2015财政决算公开" xfId="657"/>
    <cellStyle name="?鹎%U龡&amp;H齲_x0001_C铣_x0014__x0007__x0001__x0001_ 2 3 6" xfId="658"/>
    <cellStyle name="常规 12 3" xfId="659"/>
    <cellStyle name="好 4 2 3" xfId="660"/>
    <cellStyle name="?鹎%U龡&amp;H齲_x0001_C铣_x0014__x0007__x0001__x0001_ 2 3 6 2" xfId="661"/>
    <cellStyle name="常规 12 3 2" xfId="662"/>
    <cellStyle name="?鹎%U龡&amp;H齲_x0001_C铣_x0014__x0007__x0001__x0001_ 2 3 6 2 2" xfId="663"/>
    <cellStyle name="常规 12 3 2 2" xfId="664"/>
    <cellStyle name="?鹎%U龡&amp;H齲_x0001_C铣_x0014__x0007__x0001__x0001_ 2 3 6 3" xfId="665"/>
    <cellStyle name="常规 12 3 3" xfId="666"/>
    <cellStyle name="霓付_laroux" xfId="667"/>
    <cellStyle name="千位分隔 3 2 8" xfId="668"/>
    <cellStyle name="?鹎%U龡&amp;H齲_x0001_C铣_x0014__x0007__x0001__x0001_ 2 3 6 3 2" xfId="669"/>
    <cellStyle name="?鹎%U龡&amp;H齲_x0001_C铣_x0014__x0007__x0001__x0001_ 2 3 6 4" xfId="670"/>
    <cellStyle name="表标题 3 2 2" xfId="671"/>
    <cellStyle name="?鹎%U龡&amp;H齲_x0001_C铣_x0014__x0007__x0001__x0001_ 2 4 5_2015财政决算公开" xfId="672"/>
    <cellStyle name="40% - 强调文字颜色 1 4 4" xfId="673"/>
    <cellStyle name="常规 13 2_2015财政决算公开" xfId="674"/>
    <cellStyle name="?鹎%U龡&amp;H齲_x0001_C铣_x0014__x0007__x0001__x0001_ 2 3 6 4 2" xfId="675"/>
    <cellStyle name="?鹎%U龡&amp;H齲_x0001_C铣_x0014__x0007__x0001__x0001_ 2 3 7" xfId="676"/>
    <cellStyle name="常规 12 4" xfId="677"/>
    <cellStyle name="货币 2 3 4 2" xfId="678"/>
    <cellStyle name="链接单元格 3 3 2" xfId="679"/>
    <cellStyle name="?鹎%U龡&amp;H齲_x0001_C铣_x0014__x0007__x0001__x0001_ 2 3 7 2" xfId="680"/>
    <cellStyle name="常规 12 4 2" xfId="681"/>
    <cellStyle name="货币 2 3 4 2 2" xfId="682"/>
    <cellStyle name="?鹎%U龡&amp;H齲_x0001_C铣_x0014__x0007__x0001__x0001_ 3 2" xfId="683"/>
    <cellStyle name="?鹎%U龡&amp;H齲_x0001_C铣_x0014__x0007__x0001__x0001_ 3 3 3 2 2" xfId="684"/>
    <cellStyle name="?鹎%U龡&amp;H齲_x0001_C铣_x0014__x0007__x0001__x0001_ 2 3 8" xfId="685"/>
    <cellStyle name="常规 12 5" xfId="686"/>
    <cellStyle name="货币 2 3 4 3" xfId="687"/>
    <cellStyle name="?鹎%U龡&amp;H齲_x0001_C铣_x0014__x0007__x0001__x0001_ 3 2 2" xfId="688"/>
    <cellStyle name="?鹎%U龡&amp;H齲_x0001_C铣_x0014__x0007__x0001__x0001_ 2 3 8 2" xfId="689"/>
    <cellStyle name="常规 12 5 2" xfId="690"/>
    <cellStyle name="货币 2 3 4 3 2" xfId="691"/>
    <cellStyle name="?鹎%U龡&amp;H齲_x0001_C铣_x0014__x0007__x0001__x0001_ 2 3 9" xfId="692"/>
    <cellStyle name="常规 12 6" xfId="693"/>
    <cellStyle name="货币 2 3 4 4" xfId="694"/>
    <cellStyle name="?鹎%U龡&amp;H齲_x0001_C铣_x0014__x0007__x0001__x0001_ 2 3 9 2" xfId="695"/>
    <cellStyle name="货币 2 3 4 4 2" xfId="696"/>
    <cellStyle name="?鹎%U龡&amp;H齲_x0001_C铣_x0014__x0007__x0001__x0001_ 2 4 2" xfId="697"/>
    <cellStyle name="差 2 3 2 2" xfId="698"/>
    <cellStyle name="?鹎%U龡&amp;H齲_x0001_C铣_x0014__x0007__x0001__x0001_ 2 5 3 2" xfId="699"/>
    <cellStyle name="好 2" xfId="700"/>
    <cellStyle name="?鹎%U龡&amp;H齲_x0001_C铣_x0014__x0007__x0001__x0001_ 2 4 2 2 2" xfId="701"/>
    <cellStyle name="?鹎%U龡&amp;H齲_x0001_C铣_x0014__x0007__x0001__x0001_ 3 3 2 2_2015财政决算公开" xfId="702"/>
    <cellStyle name="40% - 强调文字颜色 3 6 3" xfId="703"/>
    <cellStyle name="?鹎%U龡&amp;H齲_x0001_C铣_x0014__x0007__x0001__x0001_ 2 4 2 6" xfId="704"/>
    <cellStyle name="?鹎%U龡&amp;H齲_x0001_C铣_x0014__x0007__x0001__x0001_ 2 4 2 2 2 2" xfId="705"/>
    <cellStyle name="?鹎%U龡&amp;H齲_x0001_C铣_x0014__x0007__x0001__x0001_ 3 2 6 2" xfId="706"/>
    <cellStyle name="?鹎%U龡&amp;H齲_x0001_C铣_x0014__x0007__x0001__x0001_ 3 2 2 4 2" xfId="707"/>
    <cellStyle name="?鹎%U龡&amp;H齲_x0001_C铣_x0014__x0007__x0001__x0001_ 3 6 4" xfId="708"/>
    <cellStyle name="20% - 强调文字颜色 1 6" xfId="709"/>
    <cellStyle name="?鹎%U龡&amp;H齲_x0001_C铣_x0014__x0007__x0001__x0001_ 2 4 2 2 3" xfId="710"/>
    <cellStyle name="?鹎%U龡&amp;H齲_x0001_C铣_x0014__x0007__x0001__x0001_ 3 2 6 2 2" xfId="711"/>
    <cellStyle name="?鹎%U龡&amp;H齲_x0001_C铣_x0014__x0007__x0001__x0001_ 3 2 2 4 2 2" xfId="712"/>
    <cellStyle name="20% - 强调文字颜色 1 6 2" xfId="713"/>
    <cellStyle name="?鹎%U龡&amp;H齲_x0001_C铣_x0014__x0007__x0001__x0001_ 2 4 2 2 3 2" xfId="714"/>
    <cellStyle name="?鹎%U龡&amp;H齲_x0001_C铣_x0014__x0007__x0001__x0001_ 3 2 6 3" xfId="715"/>
    <cellStyle name="?鹎%U龡&amp;H齲_x0001_C铣_x0014__x0007__x0001__x0001_ 3 2 2 4 3" xfId="716"/>
    <cellStyle name="20% - 强调文字颜色 1 7" xfId="717"/>
    <cellStyle name="60% - 强调文字颜色 4 4 2 2" xfId="718"/>
    <cellStyle name="?鹎%U龡&amp;H齲_x0001_C铣_x0014__x0007__x0001__x0001_ 2 4 2 2 4" xfId="719"/>
    <cellStyle name="货币 3 2 3 3 2" xfId="720"/>
    <cellStyle name="?鹎%U龡&amp;H齲_x0001_C铣_x0014__x0007__x0001__x0001_ 3 2 6 3 2" xfId="721"/>
    <cellStyle name="?鹎%U龡&amp;H齲_x0001_C铣_x0014__x0007__x0001__x0001_ 3 2 2 4 3 2" xfId="722"/>
    <cellStyle name="20% - 强调文字颜色 1 7 2" xfId="723"/>
    <cellStyle name="60% - 强调文字颜色 4 4 2 2 2" xfId="724"/>
    <cellStyle name="?鹎%U龡&amp;H齲_x0001_C铣_x0014__x0007__x0001__x0001_ 2 4 2 2 4 2" xfId="725"/>
    <cellStyle name="?鹎%U龡&amp;H齲_x0001_C铣_x0014__x0007__x0001__x0001_ 2 5 4" xfId="726"/>
    <cellStyle name="差 2 3 3" xfId="727"/>
    <cellStyle name="?鹎%U龡&amp;H齲_x0001_C铣_x0014__x0007__x0001__x0001_ 2 4 2 3" xfId="728"/>
    <cellStyle name="?鹎%U龡&amp;H齲_x0001_C铣_x0014__x0007__x0001__x0001_ 3 2 2 2 4 2 2" xfId="729"/>
    <cellStyle name="?鹎%U龡&amp;H齲_x0001_C铣_x0014__x0007__x0001__x0001_ 3 4 6 2 2" xfId="730"/>
    <cellStyle name="20% - 强调文字颜色 2 2 7" xfId="731"/>
    <cellStyle name="?鹎%U龡&amp;H齲_x0001_C铣_x0014__x0007__x0001__x0001_ 2 4 2 3_2015财政决算公开" xfId="732"/>
    <cellStyle name="常规 2 4 2 8" xfId="733"/>
    <cellStyle name="?鹎%U龡&amp;H齲_x0001_C铣_x0014__x0007__x0001__x0001_ 2 4 2 4" xfId="734"/>
    <cellStyle name="?鹎%U龡&amp;H齲_x0001_C铣_x0014__x0007__x0001__x0001_ 2 4 2 4 2" xfId="735"/>
    <cellStyle name="?鹎%U龡&amp;H齲_x0001_C铣_x0014__x0007__x0001__x0001_ 2 4 2 4 2 2" xfId="736"/>
    <cellStyle name="?鹎%U龡&amp;H齲_x0001_C铣_x0014__x0007__x0001__x0001_ 3 2 2 6 2" xfId="737"/>
    <cellStyle name="20% - 强调文字颜色 3 6" xfId="738"/>
    <cellStyle name="?鹎%U龡&amp;H齲_x0001_C铣_x0014__x0007__x0001__x0001_ 2 4 2 4 3" xfId="739"/>
    <cellStyle name="百分比 2 2 2 2 2" xfId="740"/>
    <cellStyle name="?鹎%U龡&amp;H齲_x0001_C铣_x0014__x0007__x0001__x0001_ 3 2 3 4 5" xfId="741"/>
    <cellStyle name="20% - 强调文字颜色 2 2 3 2 2" xfId="742"/>
    <cellStyle name="?鹎%U龡&amp;H齲_x0001_C铣_x0014__x0007__x0001__x0001_ 3 2 2 6 2 2" xfId="743"/>
    <cellStyle name="20% - 强调文字颜色 3 6 2" xfId="744"/>
    <cellStyle name="?鹎%U龡&amp;H齲_x0001_C铣_x0014__x0007__x0001__x0001_ 2 4 2 4 3 2" xfId="745"/>
    <cellStyle name="?鹎%U龡&amp;H齲_x0001_C铣_x0014__x0007__x0001__x0001_ 3 3 6 5" xfId="746"/>
    <cellStyle name="百分比 2 2 2 2 2 2" xfId="747"/>
    <cellStyle name="?鹎%U龡&amp;H齲_x0001_C铣_x0014__x0007__x0001__x0001_ 3 2 2 6 3" xfId="748"/>
    <cellStyle name="20% - 强调文字颜色 3 7" xfId="749"/>
    <cellStyle name="检查单元格 2 3 3 2" xfId="750"/>
    <cellStyle name="?鹎%U龡&amp;H齲_x0001_C铣_x0014__x0007__x0001__x0001_ 2 4 2 4 4" xfId="751"/>
    <cellStyle name="常规 4 2 2 3 2 2" xfId="752"/>
    <cellStyle name="百分比 2 2 2 2 3" xfId="753"/>
    <cellStyle name="警告文本 2 2" xfId="754"/>
    <cellStyle name="?鹎%U龡&amp;H齲_x0001_C铣_x0014__x0007__x0001__x0001_ 3 2 2 6 3 2" xfId="755"/>
    <cellStyle name="20% - 强调文字颜色 3 7 2" xfId="756"/>
    <cellStyle name="?鹎%U龡&amp;H齲_x0001_C铣_x0014__x0007__x0001__x0001_ 2 4 2 4 4 2" xfId="757"/>
    <cellStyle name="汇总 2 2 3" xfId="758"/>
    <cellStyle name="警告文本 2 2 2" xfId="759"/>
    <cellStyle name="?鹎%U龡&amp;H齲_x0001_C铣_x0014__x0007__x0001__x0001_ 2 4 2 4_2015财政决算公开" xfId="760"/>
    <cellStyle name="?鹎%U龡&amp;H齲_x0001_C铣_x0014__x0007__x0001__x0001_ 3 4 2 5" xfId="761"/>
    <cellStyle name="?鹎%U龡&amp;H齲_x0001_C铣_x0014__x0007__x0001__x0001_ 2 4 2 5" xfId="762"/>
    <cellStyle name="?鹎%U龡&amp;H齲_x0001_C铣_x0014__x0007__x0001__x0001_ 2 4 2 6 2" xfId="763"/>
    <cellStyle name="?鹎%U龡&amp;H齲_x0001_C铣_x0014__x0007__x0001__x0001_ 2 4 2 7" xfId="764"/>
    <cellStyle name="?鹎%U龡&amp;H齲_x0001_C铣_x0014__x0007__x0001__x0001_ 3 3 3 4 2" xfId="765"/>
    <cellStyle name="强调文字颜色 4 2 3 2 2" xfId="766"/>
    <cellStyle name="?鹎%U龡&amp;H齲_x0001_C铣_x0014__x0007__x0001__x0001_ 5 2" xfId="767"/>
    <cellStyle name="?鹎%U龡&amp;H齲_x0001_C铣_x0014__x0007__x0001__x0001_ 2 4 2 7 2" xfId="768"/>
    <cellStyle name="强调文字颜色 4 2 3 2 2 2" xfId="769"/>
    <cellStyle name="?鹎%U龡&amp;H齲_x0001_C铣_x0014__x0007__x0001__x0001_ 5 2 2" xfId="770"/>
    <cellStyle name="?鹎%U龡&amp;H齲_x0001_C铣_x0014__x0007__x0001__x0001_ 2 4 2_2015财政决算公开" xfId="771"/>
    <cellStyle name="?鹎%U龡&amp;H齲_x0001_C铣_x0014__x0007__x0001__x0001_ 2 4 3" xfId="772"/>
    <cellStyle name="差 2 2 2" xfId="773"/>
    <cellStyle name="解释性文本 5 2 2" xfId="774"/>
    <cellStyle name="?鹎%U龡&amp;H齲_x0001_C铣_x0014__x0007__x0001__x0001_ 2 4 3 2" xfId="775"/>
    <cellStyle name="差 2 2 2 2" xfId="776"/>
    <cellStyle name="?鹎%U龡&amp;H齲_x0001_C铣_x0014__x0007__x0001__x0001_ 2 4 3 2 2" xfId="777"/>
    <cellStyle name="40% - 强调文字颜色 4 6 3" xfId="778"/>
    <cellStyle name="差 2 2 2 2 2" xfId="779"/>
    <cellStyle name="?鹎%U龡&amp;H齲_x0001_C铣_x0014__x0007__x0001__x0001_ 2 4 3 3" xfId="780"/>
    <cellStyle name="差 2 2 2 3" xfId="781"/>
    <cellStyle name="?鹎%U龡&amp;H齲_x0001_C铣_x0014__x0007__x0001__x0001_ 2 4 3 3 2" xfId="782"/>
    <cellStyle name="?鹎%U龡&amp;H齲_x0001_C铣_x0014__x0007__x0001__x0001_ 2 4 3 4" xfId="783"/>
    <cellStyle name="40% - 强调文字颜色 5 2 2 2 2" xfId="784"/>
    <cellStyle name="?鹎%U龡&amp;H齲_x0001_C铣_x0014__x0007__x0001__x0001_ 2 4 3 4 2" xfId="785"/>
    <cellStyle name="40% - 强调文字颜色 5 2 2 2 2 2" xfId="786"/>
    <cellStyle name="?鹎%U龡&amp;H齲_x0001_C铣_x0014__x0007__x0001__x0001_ 2 4 3 5" xfId="787"/>
    <cellStyle name="40% - 强调文字颜色 5 2 2 2 3" xfId="788"/>
    <cellStyle name="标题 2 2 2" xfId="789"/>
    <cellStyle name="?鹎%U龡&amp;H齲_x0001_C铣_x0014__x0007__x0001__x0001_ 2 5" xfId="790"/>
    <cellStyle name="?鹎%U龡&amp;H齲_x0001_C铣_x0014__x0007__x0001__x0001_ 2 4 3_2015财政决算公开" xfId="791"/>
    <cellStyle name="20% - 强调文字颜色 1 2 6" xfId="792"/>
    <cellStyle name="60% - 强调文字颜色 3 3 3 2 2" xfId="793"/>
    <cellStyle name="?鹎%U龡&amp;H齲_x0001_C铣_x0014__x0007__x0001__x0001_ 2 4 4" xfId="794"/>
    <cellStyle name="差 2 2 3" xfId="795"/>
    <cellStyle name="?鹎%U龡&amp;H齲_x0001_C铣_x0014__x0007__x0001__x0001_ 2 4 4 2" xfId="796"/>
    <cellStyle name="差 2 2 3 2" xfId="797"/>
    <cellStyle name="?鹎%U龡&amp;H齲_x0001_C铣_x0014__x0007__x0001__x0001_ 2 4 4 3" xfId="798"/>
    <cellStyle name="?鹎%U龡&amp;H齲_x0001_C铣_x0014__x0007__x0001__x0001_ 3 4_2015财政决算公开" xfId="799"/>
    <cellStyle name="?鹎%U龡&amp;H齲_x0001_C铣_x0014__x0007__x0001__x0001_ 2 4 4 4" xfId="800"/>
    <cellStyle name="40% - 强调文字颜色 5 2 2 3 2" xfId="801"/>
    <cellStyle name="常规 2 2 2 5_2015财政决算公开" xfId="802"/>
    <cellStyle name="?鹎%U龡&amp;H齲_x0001_C铣_x0014__x0007__x0001__x0001_ 2 4 4 5" xfId="803"/>
    <cellStyle name="标题 2 3 2" xfId="804"/>
    <cellStyle name="小数 4" xfId="805"/>
    <cellStyle name="常规 2 5 2 2" xfId="806"/>
    <cellStyle name="?鹎%U龡&amp;H齲_x0001_C铣_x0014__x0007__x0001__x0001_ 2 4 4_2015财政决算公开" xfId="807"/>
    <cellStyle name="检查单元格 6" xfId="808"/>
    <cellStyle name="?鹎%U龡&amp;H齲_x0001_C铣_x0014__x0007__x0001__x0001_ 2 4 5" xfId="809"/>
    <cellStyle name="差 2 2 4" xfId="810"/>
    <cellStyle name="常规 13 2" xfId="811"/>
    <cellStyle name="好 4 3 2" xfId="812"/>
    <cellStyle name="?鹎%U龡&amp;H齲_x0001_C铣_x0014__x0007__x0001__x0001_ 2 4 5 2" xfId="813"/>
    <cellStyle name="常规 13 2 2" xfId="814"/>
    <cellStyle name="?鹎%U龡&amp;H齲_x0001_C铣_x0014__x0007__x0001__x0001_ 3 2 3 4_2015财政决算公开" xfId="815"/>
    <cellStyle name="?鹎%U龡&amp;H齲_x0001_C铣_x0014__x0007__x0001__x0001_ 2 4 5 3" xfId="816"/>
    <cellStyle name="常规 13 2 3" xfId="817"/>
    <cellStyle name="?鹎%U龡&amp;H齲_x0001_C铣_x0014__x0007__x0001__x0001_ 2 4 6" xfId="818"/>
    <cellStyle name="常规 13 3" xfId="819"/>
    <cellStyle name="?鹎%U龡&amp;H齲_x0001_C铣_x0014__x0007__x0001__x0001_ 2 4 6 2" xfId="820"/>
    <cellStyle name="常规 13 3 2" xfId="821"/>
    <cellStyle name="常规 5 2 2 4" xfId="822"/>
    <cellStyle name="?鹎%U龡&amp;H齲_x0001_C铣_x0014__x0007__x0001__x0001_ 2 4 6 2 2" xfId="823"/>
    <cellStyle name="常规 13 3 2 2" xfId="824"/>
    <cellStyle name="常规 17 3" xfId="825"/>
    <cellStyle name="常规 22 3" xfId="826"/>
    <cellStyle name="常规 5 2 2 4 2" xfId="827"/>
    <cellStyle name="?鹎%U龡&amp;H齲_x0001_C铣_x0014__x0007__x0001__x0001_ 2 4 6 3" xfId="828"/>
    <cellStyle name="常规 13 3 3" xfId="829"/>
    <cellStyle name="常规 5 2 2 5" xfId="830"/>
    <cellStyle name="?鹎%U龡&amp;H齲_x0001_C铣_x0014__x0007__x0001__x0001_ 2 4 6 5" xfId="831"/>
    <cellStyle name="标题 2 5 2" xfId="832"/>
    <cellStyle name="?鹎%U龡&amp;H齲_x0001_C铣_x0014__x0007__x0001__x0001_ 2 4 6 3 2" xfId="833"/>
    <cellStyle name="百分比 5 7" xfId="834"/>
    <cellStyle name="常规 18 3" xfId="835"/>
    <cellStyle name="常规 23 3" xfId="836"/>
    <cellStyle name="常规 5 2 2 5 2" xfId="837"/>
    <cellStyle name="?鹎%U龡&amp;H齲_x0001_C铣_x0014__x0007__x0001__x0001_ 2 4 6 4" xfId="838"/>
    <cellStyle name="常规 5 2 2 6" xfId="839"/>
    <cellStyle name="?鹎%U龡&amp;H齲_x0001_C铣_x0014__x0007__x0001__x0001_ 2 4 6 4 2" xfId="840"/>
    <cellStyle name="常规 19 3" xfId="841"/>
    <cellStyle name="常规 24 3" xfId="842"/>
    <cellStyle name="?鹎%U龡&amp;H齲_x0001_C铣_x0014__x0007__x0001__x0001_ 2 4 6_2015财政决算公开" xfId="843"/>
    <cellStyle name="常规 13 3_2015财政决算公开" xfId="844"/>
    <cellStyle name="?鹎%U龡&amp;H齲_x0001_C铣_x0014__x0007__x0001__x0001_ 2 4 7" xfId="845"/>
    <cellStyle name="常规 13 4" xfId="846"/>
    <cellStyle name="货币 2 3 5 2" xfId="847"/>
    <cellStyle name="?鹎%U龡&amp;H齲_x0001_C铣_x0014__x0007__x0001__x0001_ 2 4 8 2" xfId="848"/>
    <cellStyle name="常规 5 2 4 4" xfId="849"/>
    <cellStyle name="检查单元格 2" xfId="850"/>
    <cellStyle name="?鹎%U龡&amp;H齲_x0001_C铣_x0014__x0007__x0001__x0001_ 2 4 9" xfId="851"/>
    <cellStyle name="?鹎%U龡&amp;H齲_x0001_C铣_x0014__x0007__x0001__x0001_ 3 6_2015财政决算公开" xfId="852"/>
    <cellStyle name="?鹎%U龡&amp;H齲_x0001_C铣_x0014__x0007__x0001__x0001_ 2 4_2015财政决算公开" xfId="853"/>
    <cellStyle name="货币 2 2 2 7 2" xfId="854"/>
    <cellStyle name="?鹎%U龡&amp;H齲_x0001_C铣_x0014__x0007__x0001__x0001_ 2 5 2" xfId="855"/>
    <cellStyle name="?鹎%U龡&amp;H齲_x0001_C铣_x0014__x0007__x0001__x0001_ 2 5_2015财政决算公开" xfId="856"/>
    <cellStyle name="40% - 强调文字颜色 6 2 5" xfId="857"/>
    <cellStyle name="货币 2 2 5 3" xfId="858"/>
    <cellStyle name="?鹎%U龡&amp;H齲_x0001_C铣_x0014__x0007__x0001__x0001_ 3 2 2 2 3 2 2" xfId="859"/>
    <cellStyle name="?鹎%U龡&amp;H齲_x0001_C铣_x0014__x0007__x0001__x0001_ 3 4 5 2 2" xfId="860"/>
    <cellStyle name="20% - 强调文字颜色 1 2 7" xfId="861"/>
    <cellStyle name="?鹎%U龡&amp;H齲_x0001_C铣_x0014__x0007__x0001__x0001_ 2 6" xfId="862"/>
    <cellStyle name="?鹎%U龡&amp;H齲_x0001_C铣_x0014__x0007__x0001__x0001_ 2 6 2" xfId="863"/>
    <cellStyle name="百分比 2 3" xfId="864"/>
    <cellStyle name="?鹎%U龡&amp;H齲_x0001_C铣_x0014__x0007__x0001__x0001_ 2 7" xfId="865"/>
    <cellStyle name="常规 8 2 2 2 2" xfId="866"/>
    <cellStyle name="?鹎%U龡&amp;H齲_x0001_C铣_x0014__x0007__x0001__x0001_ 2 7 2" xfId="867"/>
    <cellStyle name="百分比 3 3" xfId="868"/>
    <cellStyle name="?鹎%U龡&amp;H齲_x0001_C铣_x0014__x0007__x0001__x0001_ 2 8" xfId="869"/>
    <cellStyle name="40% - 强调文字颜色 1 7 2" xfId="870"/>
    <cellStyle name="?鹎%U龡&amp;H齲_x0001_C铣_x0014__x0007__x0001__x0001_ 3 2 10" xfId="871"/>
    <cellStyle name="常规 2 4 9 2" xfId="872"/>
    <cellStyle name="?鹎%U龡&amp;H齲_x0001_C铣_x0014__x0007__x0001__x0001_ 3 2 10 2" xfId="873"/>
    <cellStyle name="标题 5 4 3" xfId="874"/>
    <cellStyle name="?鹎%U龡&amp;H齲_x0001_C铣_x0014__x0007__x0001__x0001_ 3 2 11" xfId="875"/>
    <cellStyle name="?鹎%U龡&amp;H齲_x0001_C铣_x0014__x0007__x0001__x0001_ 3 2 2 10" xfId="876"/>
    <cellStyle name="40% - 强调文字颜色 4 5 3" xfId="877"/>
    <cellStyle name="?鹎%U龡&amp;H齲_x0001_C铣_x0014__x0007__x0001__x0001_ 3 2 4" xfId="878"/>
    <cellStyle name="?鹎%U龡&amp;H齲_x0001_C铣_x0014__x0007__x0001__x0001_ 3 2 2 2 2_2015财政决算公开" xfId="879"/>
    <cellStyle name="20% - 强调文字颜色 1 3 3 2 2" xfId="880"/>
    <cellStyle name="?鹎%U龡&amp;H齲_x0001_C铣_x0014__x0007__x0001__x0001_ 3 4 4_2015财政决算公开" xfId="881"/>
    <cellStyle name="计算 2 2 4" xfId="882"/>
    <cellStyle name="?鹎%U龡&amp;H齲_x0001_C铣_x0014__x0007__x0001__x0001_ 3 2 2 2" xfId="883"/>
    <cellStyle name="?鹎%U龡&amp;H齲_x0001_C铣_x0014__x0007__x0001__x0001_ 3 2 4 2" xfId="884"/>
    <cellStyle name="警告文本 7" xfId="885"/>
    <cellStyle name="?鹎%U龡&amp;H齲_x0001_C铣_x0014__x0007__x0001__x0001_ 3 2 2 2 2" xfId="886"/>
    <cellStyle name="?鹎%U龡&amp;H齲_x0001_C铣_x0014__x0007__x0001__x0001_ 3 4 4" xfId="887"/>
    <cellStyle name="差 3 2 3" xfId="888"/>
    <cellStyle name="?鹎%U龡&amp;H齲_x0001_C铣_x0014__x0007__x0001__x0001_ 3 2 4 3" xfId="889"/>
    <cellStyle name="20% - 强调文字颜色 4 2 2 2 2 2" xfId="890"/>
    <cellStyle name="?鹎%U龡&amp;H齲_x0001_C铣_x0014__x0007__x0001__x0001_ 3 2 2 2 3" xfId="891"/>
    <cellStyle name="?鹎%U龡&amp;H齲_x0001_C铣_x0014__x0007__x0001__x0001_ 3 4 5" xfId="892"/>
    <cellStyle name="差 3 2 4" xfId="893"/>
    <cellStyle name="好 5 3 2" xfId="894"/>
    <cellStyle name="?鹎%U龡&amp;H齲_x0001_C铣_x0014__x0007__x0001__x0001_ 3 2 4 3 2" xfId="895"/>
    <cellStyle name="?鹎%U龡&amp;H齲_x0001_C铣_x0014__x0007__x0001__x0001_ 3 2 2 2 3 2" xfId="896"/>
    <cellStyle name="?鹎%U龡&amp;H齲_x0001_C铣_x0014__x0007__x0001__x0001_ 3 4 5 2" xfId="897"/>
    <cellStyle name="?鹎%U龡&amp;H齲_x0001_C铣_x0014__x0007__x0001__x0001_ 3 2 2 2 3 3" xfId="898"/>
    <cellStyle name="?鹎%U龡&amp;H齲_x0001_C铣_x0014__x0007__x0001__x0001_ 3 4 5 3" xfId="899"/>
    <cellStyle name="?鹎%U龡&amp;H齲_x0001_C铣_x0014__x0007__x0001__x0001_ 3 2 2 2 3 3 2" xfId="900"/>
    <cellStyle name="?鹎%U龡&amp;H齲_x0001_C铣_x0014__x0007__x0001__x0001_ 3 4 5 3 2" xfId="901"/>
    <cellStyle name="?鹎%U龡&amp;H齲_x0001_C铣_x0014__x0007__x0001__x0001_ 3 2 2 2 4 3" xfId="902"/>
    <cellStyle name="?鹎%U龡&amp;H齲_x0001_C铣_x0014__x0007__x0001__x0001_ 3 4 6 3" xfId="903"/>
    <cellStyle name="?鹎%U龡&amp;H齲_x0001_C铣_x0014__x0007__x0001__x0001_ 3 2 2 2 4 3 2" xfId="904"/>
    <cellStyle name="?鹎%U龡&amp;H齲_x0001_C铣_x0014__x0007__x0001__x0001_ 3 4 6 3 2" xfId="905"/>
    <cellStyle name="常规 45" xfId="906"/>
    <cellStyle name="常规 50" xfId="907"/>
    <cellStyle name="?鹎%U龡&amp;H齲_x0001_C铣_x0014__x0007__x0001__x0001_ 3 2 3 3_2015财政决算公开" xfId="908"/>
    <cellStyle name="?鹎%U龡&amp;H齲_x0001_C铣_x0014__x0007__x0001__x0001_ 3 2 2 2 4 4" xfId="909"/>
    <cellStyle name="?鹎%U龡&amp;H齲_x0001_C铣_x0014__x0007__x0001__x0001_ 3 4 6 4" xfId="910"/>
    <cellStyle name="?鹎%U龡&amp;H齲_x0001_C铣_x0014__x0007__x0001__x0001_ 3 2 2 2 4 4 2" xfId="911"/>
    <cellStyle name="?鹎%U龡&amp;H齲_x0001_C铣_x0014__x0007__x0001__x0001_ 3 4 6 4 2" xfId="912"/>
    <cellStyle name="?鹎%U龡&amp;H齲_x0001_C铣_x0014__x0007__x0001__x0001_ 3 2 2 2 4_2015财政决算公开" xfId="913"/>
    <cellStyle name="?鹎%U龡&amp;H齲_x0001_C铣_x0014__x0007__x0001__x0001_ 3 4 6_2015财政决算公开" xfId="914"/>
    <cellStyle name="?鹎%U龡&amp;H齲_x0001_C铣_x0014__x0007__x0001__x0001_ 3 2 2 2 6 2" xfId="915"/>
    <cellStyle name="?鹎%U龡&amp;H齲_x0001_C铣_x0014__x0007__x0001__x0001_ 3 4 8 2" xfId="916"/>
    <cellStyle name="常规 10 3" xfId="917"/>
    <cellStyle name="?鹎%U龡&amp;H齲_x0001_C铣_x0014__x0007__x0001__x0001_ 3 2 2 2 7" xfId="918"/>
    <cellStyle name="?鹎%U龡&amp;H齲_x0001_C铣_x0014__x0007__x0001__x0001_ 3 4 9" xfId="919"/>
    <cellStyle name="?鹎%U龡&amp;H齲_x0001_C铣_x0014__x0007__x0001__x0001_ 3 2 3 4 3" xfId="920"/>
    <cellStyle name="?鹎%U龡&amp;H齲_x0001_C铣_x0014__x0007__x0001__x0001_ 3 2 4_2015财政决算公开" xfId="921"/>
    <cellStyle name="?鹎%U龡&amp;H齲_x0001_C铣_x0014__x0007__x0001__x0001_ 4 6 5" xfId="922"/>
    <cellStyle name="60% - 强调文字颜色 4 5 2 2" xfId="923"/>
    <cellStyle name="?鹎%U龡&amp;H齲_x0001_C铣_x0014__x0007__x0001__x0001_ 3 2 2 2_2015财政决算公开" xfId="924"/>
    <cellStyle name="?鹎%U龡&amp;H齲_x0001_C铣_x0014__x0007__x0001__x0001_ 3 3 6 3" xfId="925"/>
    <cellStyle name="?鹎%U龡&amp;H齲_x0001_C铣_x0014__x0007__x0001__x0001_ 3 2 5 2" xfId="926"/>
    <cellStyle name="后继超级链接 3 2 2" xfId="927"/>
    <cellStyle name="?鹎%U龡&amp;H齲_x0001_C铣_x0014__x0007__x0001__x0001_ 3 2 2 3 2" xfId="928"/>
    <cellStyle name="差 3 3 3" xfId="929"/>
    <cellStyle name="?鹎%U龡&amp;H齲_x0001_C铣_x0014__x0007__x0001__x0001_ 3 2 5 3" xfId="930"/>
    <cellStyle name="?鹎%U龡&amp;H齲_x0001_C铣_x0014__x0007__x0001__x0001_ 3 2 2 3 3" xfId="931"/>
    <cellStyle name="?鹎%U龡&amp;H齲_x0001_C铣_x0014__x0007__x0001__x0001_ 3 2 6" xfId="932"/>
    <cellStyle name="后继超级链接 3 3" xfId="933"/>
    <cellStyle name="?鹎%U龡&amp;H齲_x0001_C铣_x0014__x0007__x0001__x0001_ 3 2 2 4" xfId="934"/>
    <cellStyle name="?鹎%U龡&amp;H齲_x0001_C铣_x0014__x0007__x0001__x0001_ 3 2 2 4 4 2" xfId="935"/>
    <cellStyle name="标题 1 8" xfId="936"/>
    <cellStyle name="?鹎%U龡&amp;H齲_x0001_C铣_x0014__x0007__x0001__x0001_ 3 2 2 4_2015财政决算公开" xfId="937"/>
    <cellStyle name="?鹎%U龡&amp;H齲_x0001_C铣_x0014__x0007__x0001__x0001_ 3 2 2 5" xfId="938"/>
    <cellStyle name="?鹎%U龡&amp;H齲_x0001_C铣_x0014__x0007__x0001__x0001_ 3 2 2 5 3 2" xfId="939"/>
    <cellStyle name="20% - 强调文字颜色 2 7 2" xfId="940"/>
    <cellStyle name="检查单元格 2 3 2 2 2" xfId="941"/>
    <cellStyle name="?鹎%U龡&amp;H齲_x0001_C铣_x0014__x0007__x0001__x0001_ 3 2 2 6" xfId="942"/>
    <cellStyle name="20% - 强调文字颜色 6 2 2 3 2" xfId="943"/>
    <cellStyle name="?鹎%U龡&amp;H齲_x0001_C铣_x0014__x0007__x0001__x0001_ 3 2 2 6 4 2" xfId="944"/>
    <cellStyle name="?鹎%U龡&amp;H齲_x0001_C铣_x0014__x0007__x0001__x0001_ 3 2 2 6 5" xfId="945"/>
    <cellStyle name="20% - 强调文字颜色 3 9" xfId="946"/>
    <cellStyle name="?鹎%U龡&amp;H齲_x0001_C铣_x0014__x0007__x0001__x0001_ 3 2 2 7" xfId="947"/>
    <cellStyle name="?鹎%U龡&amp;H齲_x0001_C铣_x0014__x0007__x0001__x0001_ 3 2 2 7 2" xfId="948"/>
    <cellStyle name="20% - 强调文字颜色 4 6" xfId="949"/>
    <cellStyle name="?鹎%U龡&amp;H齲_x0001_C铣_x0014__x0007__x0001__x0001_ 3 2 2 8 2" xfId="950"/>
    <cellStyle name="20% - 强调文字颜色 5 6" xfId="951"/>
    <cellStyle name="60% - 强调文字颜色 6 3 2 2 2" xfId="952"/>
    <cellStyle name="?鹎%U龡&amp;H齲_x0001_C铣_x0014__x0007__x0001__x0001_ 3 2 2 9" xfId="953"/>
    <cellStyle name="60% - 强调文字颜色 6 3 2 3" xfId="954"/>
    <cellStyle name="?鹎%U龡&amp;H齲_x0001_C铣_x0014__x0007__x0001__x0001_ 3 2 2 9 2" xfId="955"/>
    <cellStyle name="20% - 强调文字颜色 6 6" xfId="956"/>
    <cellStyle name="60% - 强调文字颜色 6 3 2 3 2" xfId="957"/>
    <cellStyle name="?鹎%U龡&amp;H齲_x0001_C铣_x0014__x0007__x0001__x0001_ 3 2 2_2015财政决算公开" xfId="958"/>
    <cellStyle name="货币 4 2 2 4" xfId="959"/>
    <cellStyle name="?鹎%U龡&amp;H齲_x0001_C铣_x0014__x0007__x0001__x0001_ 3 2 3" xfId="960"/>
    <cellStyle name="?鹎%U龡&amp;H齲_x0001_C铣_x0014__x0007__x0001__x0001_ 3 2 3 2" xfId="961"/>
    <cellStyle name="?鹎%U龡&amp;H齲_x0001_C铣_x0014__x0007__x0001__x0001_ 3 2 3 2 2" xfId="962"/>
    <cellStyle name="?鹎%U龡&amp;H齲_x0001_C铣_x0014__x0007__x0001__x0001_ 4 4 4" xfId="963"/>
    <cellStyle name="差 4 2 3" xfId="964"/>
    <cellStyle name="?鹎%U龡&amp;H齲_x0001_C铣_x0014__x0007__x0001__x0001_ 3 2 3 2 3" xfId="965"/>
    <cellStyle name="?鹎%U龡&amp;H齲_x0001_C铣_x0014__x0007__x0001__x0001_ 4 4 5" xfId="966"/>
    <cellStyle name="?鹎%U龡&amp;H齲_x0001_C铣_x0014__x0007__x0001__x0001_ 3 2 3 2 5" xfId="967"/>
    <cellStyle name="?鹎%U龡&amp;H齲_x0001_C铣_x0014__x0007__x0001__x0001_ 3 2 3 3" xfId="968"/>
    <cellStyle name="?鹎%U龡&amp;H齲_x0001_C铣_x0014__x0007__x0001__x0001_ 3 2 3 3 2" xfId="969"/>
    <cellStyle name="?鹎%U龡&amp;H齲_x0001_C铣_x0014__x0007__x0001__x0001_ 4 5 4" xfId="970"/>
    <cellStyle name="?鹎%U龡&amp;H齲_x0001_C铣_x0014__x0007__x0001__x0001_ 3 2 3 3 2 2" xfId="971"/>
    <cellStyle name="?鹎%U龡&amp;H齲_x0001_C铣_x0014__x0007__x0001__x0001_ 3 2 3 3 3 2" xfId="972"/>
    <cellStyle name="60% - 强调文字颜色 1 2 3" xfId="973"/>
    <cellStyle name="?鹎%U龡&amp;H齲_x0001_C铣_x0014__x0007__x0001__x0001_ 3 2 3 4 2 2" xfId="974"/>
    <cellStyle name="?鹎%U龡&amp;H齲_x0001_C铣_x0014__x0007__x0001__x0001_ 4 6 4 2" xfId="975"/>
    <cellStyle name="?鹎%U龡&amp;H齲_x0001_C铣_x0014__x0007__x0001__x0001_ 3 2 3 4 3 2" xfId="976"/>
    <cellStyle name="60% - 强调文字颜色 2 2 3" xfId="977"/>
    <cellStyle name="60% - 强调文字颜色 4 5 2 2 2" xfId="978"/>
    <cellStyle name="?鹎%U龡&amp;H齲_x0001_C铣_x0014__x0007__x0001__x0001_ 3 2 3 4 4" xfId="979"/>
    <cellStyle name="60% - 强调文字颜色 4 5 2 3" xfId="980"/>
    <cellStyle name="常规 5 2 4 2 2" xfId="981"/>
    <cellStyle name="?鹎%U龡&amp;H齲_x0001_C铣_x0014__x0007__x0001__x0001_ 3 2 3 4 4 2" xfId="982"/>
    <cellStyle name="60% - 强调文字颜色 2 3 3" xfId="983"/>
    <cellStyle name="?鹎%U龡&amp;H齲_x0001_C铣_x0014__x0007__x0001__x0001_ 3 2 3 7 2" xfId="984"/>
    <cellStyle name="百分比 5 2 2 3" xfId="985"/>
    <cellStyle name="常规_预计与预算2 3 2" xfId="986"/>
    <cellStyle name="?鹎%U龡&amp;H齲_x0001_C铣_x0014__x0007__x0001__x0001_ 3 2 3_2015财政决算公开" xfId="987"/>
    <cellStyle name="40% - 强调文字颜色 6 4" xfId="988"/>
    <cellStyle name="60% - 强调文字颜色 4 2 2" xfId="989"/>
    <cellStyle name="好 3 5" xfId="990"/>
    <cellStyle name="?鹎%U龡&amp;H齲_x0001_C铣_x0014__x0007__x0001__x0001_ 3 2 6 4" xfId="991"/>
    <cellStyle name="?鹎%U龡&amp;H齲_x0001_C铣_x0014__x0007__x0001__x0001_ 3 2 6_2015财政决算公开" xfId="992"/>
    <cellStyle name="常规 3 2 3" xfId="993"/>
    <cellStyle name="?鹎%U龡&amp;H齲_x0001_C铣_x0014__x0007__x0001__x0001_ 3 2 7" xfId="994"/>
    <cellStyle name="货币 2 4 3 2" xfId="995"/>
    <cellStyle name="链接单元格 4 2 2" xfId="996"/>
    <cellStyle name="?鹎%U龡&amp;H齲_x0001_C铣_x0014__x0007__x0001__x0001_ 3 2 7 2" xfId="997"/>
    <cellStyle name="?鹎%U龡&amp;H齲_x0001_C铣_x0014__x0007__x0001__x0001_ 3 2 7 2 2" xfId="998"/>
    <cellStyle name="常规 2 2 2 2 4 3" xfId="999"/>
    <cellStyle name="?鹎%U龡&amp;H齲_x0001_C铣_x0014__x0007__x0001__x0001_ 3 2 7 3" xfId="1000"/>
    <cellStyle name="20% - 强调文字颜色 6 2 3_2015财政决算公开" xfId="1001"/>
    <cellStyle name="货币 2 2 2 4 2 2" xfId="1002"/>
    <cellStyle name="?鹎%U龡&amp;H齲_x0001_C铣_x0014__x0007__x0001__x0001_ 3 2 7 3 2" xfId="1003"/>
    <cellStyle name="?鹎%U龡&amp;H齲_x0001_C铣_x0014__x0007__x0001__x0001_ 3 2 7 4" xfId="1004"/>
    <cellStyle name="?鹎%U龡&amp;H齲_x0001_C铣_x0014__x0007__x0001__x0001_ 3 2 7 4 2" xfId="1005"/>
    <cellStyle name="20% - 强调文字颜色 2 2 3 5" xfId="1006"/>
    <cellStyle name="?鹎%U龡&amp;H齲_x0001_C铣_x0014__x0007__x0001__x0001_ 3 2 7 5" xfId="1007"/>
    <cellStyle name="?鹎%U龡&amp;H齲_x0001_C铣_x0014__x0007__x0001__x0001_ 3 2 7_2015财政决算公开" xfId="1008"/>
    <cellStyle name="?鹎%U龡&amp;H齲_x0001_C铣_x0014__x0007__x0001__x0001_ 3 2 8" xfId="1009"/>
    <cellStyle name="?鹎%U龡&amp;H齲_x0001_C铣_x0014__x0007__x0001__x0001_ 3 2 8 2" xfId="1010"/>
    <cellStyle name="?鹎%U龡&amp;H齲_x0001_C铣_x0014__x0007__x0001__x0001_ 3 2 9" xfId="1011"/>
    <cellStyle name="?鹎%U龡&amp;H齲_x0001_C铣_x0014__x0007__x0001__x0001_ 3 2 9 2" xfId="1012"/>
    <cellStyle name="?鹎%U龡&amp;H齲_x0001_C铣_x0014__x0007__x0001__x0001_ 3 2_2015财政决算公开" xfId="1013"/>
    <cellStyle name="?鹎%U龡&amp;H齲_x0001_C铣_x0014__x0007__x0001__x0001_ 3 3" xfId="1014"/>
    <cellStyle name="?鹎%U龡&amp;H齲_x0001_C铣_x0014__x0007__x0001__x0001_ 3 3 10" xfId="1015"/>
    <cellStyle name="?鹎%U龡&amp;H齲_x0001_C铣_x0014__x0007__x0001__x0001_ 3 3 2" xfId="1016"/>
    <cellStyle name="?鹎%U龡&amp;H齲_x0001_C铣_x0014__x0007__x0001__x0001_ 3 3 2 2" xfId="1017"/>
    <cellStyle name="?鹎%U龡&amp;H齲_x0001_C铣_x0014__x0007__x0001__x0001_ 3 3 2 2 2" xfId="1018"/>
    <cellStyle name="?鹎%U龡&amp;H齲_x0001_C铣_x0014__x0007__x0001__x0001_ 3 3 2 2 2 2" xfId="1019"/>
    <cellStyle name="?鹎%U龡&amp;H齲_x0001_C铣_x0014__x0007__x0001__x0001_ 3 3 2 2 3" xfId="1020"/>
    <cellStyle name="?鹎%U龡&amp;H齲_x0001_C铣_x0014__x0007__x0001__x0001_ 3 3 2 2 3 2" xfId="1021"/>
    <cellStyle name="检查单元格 2 7" xfId="1022"/>
    <cellStyle name="?鹎%U龡&amp;H齲_x0001_C铣_x0014__x0007__x0001__x0001_ 3 3 2 2 4" xfId="1023"/>
    <cellStyle name="?鹎%U龡&amp;H齲_x0001_C铣_x0014__x0007__x0001__x0001_ 3 3 2 2 4 2" xfId="1024"/>
    <cellStyle name="?鹎%U龡&amp;H齲_x0001_C铣_x0014__x0007__x0001__x0001_ 3 3 2 2 5" xfId="1025"/>
    <cellStyle name="?鹎%U龡&amp;H齲_x0001_C铣_x0014__x0007__x0001__x0001_ 3 3 2 3" xfId="1026"/>
    <cellStyle name="?鹎%U龡&amp;H齲_x0001_C铣_x0014__x0007__x0001__x0001_ 3 3 2 3 2" xfId="1027"/>
    <cellStyle name="?鹎%U龡&amp;H齲_x0001_C铣_x0014__x0007__x0001__x0001_ 3 3 2 3 2 2" xfId="1028"/>
    <cellStyle name="?鹎%U龡&amp;H齲_x0001_C铣_x0014__x0007__x0001__x0001_ 3 3 2 3 3" xfId="1029"/>
    <cellStyle name="?鹎%U龡&amp;H齲_x0001_C铣_x0014__x0007__x0001__x0001_ 3 3 2 3 3 2" xfId="1030"/>
    <cellStyle name="?鹎%U龡&amp;H齲_x0001_C铣_x0014__x0007__x0001__x0001_ 3 3 2 3 4" xfId="1031"/>
    <cellStyle name="?鹎%U龡&amp;H齲_x0001_C铣_x0014__x0007__x0001__x0001_ 3 3 2 3_2015财政决算公开" xfId="1032"/>
    <cellStyle name="?鹎%U龡&amp;H齲_x0001_C铣_x0014__x0007__x0001__x0001_ 3 3 2 4" xfId="1033"/>
    <cellStyle name="?鹎%U龡&amp;H齲_x0001_C铣_x0014__x0007__x0001__x0001_ 3 3 2 4 3 2" xfId="1034"/>
    <cellStyle name="60% - 强调文字颜色 5 4 2 2 2" xfId="1035"/>
    <cellStyle name="?鹎%U龡&amp;H齲_x0001_C铣_x0014__x0007__x0001__x0001_ 3 3 2 4 4" xfId="1036"/>
    <cellStyle name="60% - 强调文字颜色 5 4 2 3" xfId="1037"/>
    <cellStyle name="?鹎%U龡&amp;H齲_x0001_C铣_x0014__x0007__x0001__x0001_ 3 3 2 4 4 2" xfId="1038"/>
    <cellStyle name="?鹎%U龡&amp;H齲_x0001_C铣_x0014__x0007__x0001__x0001_ 3 3 2 4 5" xfId="1039"/>
    <cellStyle name="20% - 强调文字颜色 2 3 2 2 2" xfId="1040"/>
    <cellStyle name="?鹎%U龡&amp;H齲_x0001_C铣_x0014__x0007__x0001__x0001_ 3 3 2 4_2015财政决算公开" xfId="1041"/>
    <cellStyle name="?鹎%U龡&amp;H齲_x0001_C铣_x0014__x0007__x0001__x0001_ 3 3 4 2 2" xfId="1042"/>
    <cellStyle name="60% - 强调文字颜色 3 2 2 2 3" xfId="1043"/>
    <cellStyle name="?鹎%U龡&amp;H齲_x0001_C铣_x0014__x0007__x0001__x0001_ 3 3 2 5" xfId="1044"/>
    <cellStyle name="?鹎%U龡&amp;H齲_x0001_C铣_x0014__x0007__x0001__x0001_ 3 3 2 5 2" xfId="1045"/>
    <cellStyle name="?鹎%U龡&amp;H齲_x0001_C铣_x0014__x0007__x0001__x0001_ 4 2 3_2015财政决算公开" xfId="1046"/>
    <cellStyle name="强调文字颜色 4 2 2 3 2" xfId="1047"/>
    <cellStyle name="标题 1 2 4" xfId="1048"/>
    <cellStyle name="?鹎%U龡&amp;H齲_x0001_C铣_x0014__x0007__x0001__x0001_ 3 3 2 6" xfId="1049"/>
    <cellStyle name="?鹎%U龡&amp;H齲_x0001_C铣_x0014__x0007__x0001__x0001_ 3 3 2 6 2" xfId="1050"/>
    <cellStyle name="标题 1 3 4" xfId="1051"/>
    <cellStyle name="?鹎%U龡&amp;H齲_x0001_C铣_x0014__x0007__x0001__x0001_ 3 3 2 7" xfId="1052"/>
    <cellStyle name="?鹎%U龡&amp;H齲_x0001_C铣_x0014__x0007__x0001__x0001_ 3 4 2 4 2" xfId="1053"/>
    <cellStyle name="?鹎%U龡&amp;H齲_x0001_C铣_x0014__x0007__x0001__x0001_ 3 3 2 7 2" xfId="1054"/>
    <cellStyle name="?鹎%U龡&amp;H齲_x0001_C铣_x0014__x0007__x0001__x0001_ 3 4 2 4 2 2" xfId="1055"/>
    <cellStyle name="?鹎%U龡&amp;H齲_x0001_C铣_x0014__x0007__x0001__x0001_ 3 3 2 8" xfId="1056"/>
    <cellStyle name="?鹎%U龡&amp;H齲_x0001_C铣_x0014__x0007__x0001__x0001_ 3 4 2 4 3" xfId="1057"/>
    <cellStyle name="60% - 强调文字颜色 6 4 2 2" xfId="1058"/>
    <cellStyle name="百分比 3 2 2 2 2" xfId="1059"/>
    <cellStyle name="?鹎%U龡&amp;H齲_x0001_C铣_x0014__x0007__x0001__x0001_ 3 3 2_2015财政决算公开" xfId="1060"/>
    <cellStyle name="?鹎%U龡&amp;H齲_x0001_C铣_x0014__x0007__x0001__x0001_ 3 3 3" xfId="1061"/>
    <cellStyle name="?鹎%U龡&amp;H齲_x0001_C铣_x0014__x0007__x0001__x0001_ 3 3 3 3" xfId="1062"/>
    <cellStyle name="?鹎%U龡&amp;H齲_x0001_C铣_x0014__x0007__x0001__x0001_ 4" xfId="1063"/>
    <cellStyle name="?鹎%U龡&amp;H齲_x0001_C铣_x0014__x0007__x0001__x0001_ 3 3 3 3 2" xfId="1064"/>
    <cellStyle name="?鹎%U龡&amp;H齲_x0001_C铣_x0014__x0007__x0001__x0001_ 4 2" xfId="1065"/>
    <cellStyle name="?鹎%U龡&amp;H齲_x0001_C铣_x0014__x0007__x0001__x0001_ 3 3 3 4" xfId="1066"/>
    <cellStyle name="强调文字颜色 4 2 3 2" xfId="1067"/>
    <cellStyle name="?鹎%U龡&amp;H齲_x0001_C铣_x0014__x0007__x0001__x0001_ 5" xfId="1068"/>
    <cellStyle name="?鹎%U龡&amp;H齲_x0001_C铣_x0014__x0007__x0001__x0001_ 3 3 3 5" xfId="1069"/>
    <cellStyle name="强调文字颜色 4 2 3 3" xfId="1070"/>
    <cellStyle name="?鹎%U龡&amp;H齲_x0001_C铣_x0014__x0007__x0001__x0001_ 6" xfId="1071"/>
    <cellStyle name="?鹎%U龡&amp;H齲_x0001_C铣_x0014__x0007__x0001__x0001_ 3 3 4" xfId="1072"/>
    <cellStyle name="?鹎%U龡&amp;H齲_x0001_C铣_x0014__x0007__x0001__x0001_ 3 3 4 2" xfId="1073"/>
    <cellStyle name="?鹎%U龡&amp;H齲_x0001_C铣_x0014__x0007__x0001__x0001_ 3 3 4 3" xfId="1074"/>
    <cellStyle name="?鹎%U龡&amp;H齲_x0001_C铣_x0014__x0007__x0001__x0001_ 3 3 4 3 2" xfId="1075"/>
    <cellStyle name="?鹎%U龡&amp;H齲_x0001_C铣_x0014__x0007__x0001__x0001_ 3 3 4 4" xfId="1076"/>
    <cellStyle name="?鹎%U龡&amp;H齲_x0001_C铣_x0014__x0007__x0001__x0001_ 3 3 4 4 2" xfId="1077"/>
    <cellStyle name="?鹎%U龡&amp;H齲_x0001_C铣_x0014__x0007__x0001__x0001_ 3 3 4 5" xfId="1078"/>
    <cellStyle name="?鹎%U龡&amp;H齲_x0001_C铣_x0014__x0007__x0001__x0001_ 3 3 4_2015财政决算公开" xfId="1079"/>
    <cellStyle name="60% - 强调文字颜色 5 2 3" xfId="1080"/>
    <cellStyle name="?鹎%U龡&amp;H齲_x0001_C铣_x0014__x0007__x0001__x0001_ 3 3 5" xfId="1081"/>
    <cellStyle name="标题 3 2 2 2 2" xfId="1082"/>
    <cellStyle name="好 5 2 2" xfId="1083"/>
    <cellStyle name="常规 17_2015财政决算公开" xfId="1084"/>
    <cellStyle name="后继超级链接 4 2" xfId="1085"/>
    <cellStyle name="?鹎%U龡&amp;H齲_x0001_C铣_x0014__x0007__x0001__x0001_ 3 3 5 2" xfId="1086"/>
    <cellStyle name="好 5 2 2 2" xfId="1087"/>
    <cellStyle name="?鹎%U龡&amp;H齲_x0001_C铣_x0014__x0007__x0001__x0001_ 3 3 5 2 2" xfId="1088"/>
    <cellStyle name="20% - 着色 4" xfId="1089"/>
    <cellStyle name="60% - 强调文字颜色 3 2 3 2 3" xfId="1090"/>
    <cellStyle name="计算 6" xfId="1091"/>
    <cellStyle name="?鹎%U龡&amp;H齲_x0001_C铣_x0014__x0007__x0001__x0001_ 3 3 5 3" xfId="1092"/>
    <cellStyle name="?鹎%U龡&amp;H齲_x0001_C铣_x0014__x0007__x0001__x0001_ 3 3 5 3 2" xfId="1093"/>
    <cellStyle name="?鹎%U龡&amp;H齲_x0001_C铣_x0014__x0007__x0001__x0001_ 3 3 5 4" xfId="1094"/>
    <cellStyle name="?鹎%U龡&amp;H齲_x0001_C铣_x0014__x0007__x0001__x0001_ 3 3 5_2015财政决算公开" xfId="1095"/>
    <cellStyle name="?鹎%U龡&amp;H齲_x0001_C铣_x0014__x0007__x0001__x0001_ 3 3 6" xfId="1096"/>
    <cellStyle name="好 5 2 3" xfId="1097"/>
    <cellStyle name="?鹎%U龡&amp;H齲_x0001_C铣_x0014__x0007__x0001__x0001_ 3 3 6 2" xfId="1098"/>
    <cellStyle name="?鹎%U龡&amp;H齲_x0001_C铣_x0014__x0007__x0001__x0001_ 3 3 6 2 2" xfId="1099"/>
    <cellStyle name="60% - 强调文字颜色 5 9" xfId="1100"/>
    <cellStyle name="?鹎%U龡&amp;H齲_x0001_C铣_x0014__x0007__x0001__x0001_ 3 3 6 3 2" xfId="1101"/>
    <cellStyle name="60% - 强调文字颜色 6 9" xfId="1102"/>
    <cellStyle name="常规 12 2 2 2 3" xfId="1103"/>
    <cellStyle name="?鹎%U龡&amp;H齲_x0001_C铣_x0014__x0007__x0001__x0001_ 3 3 6 4" xfId="1104"/>
    <cellStyle name="?鹎%U龡&amp;H齲_x0001_C铣_x0014__x0007__x0001__x0001_ 3 3 6 4 2" xfId="1105"/>
    <cellStyle name="?鹎%U龡&amp;H齲_x0001_C铣_x0014__x0007__x0001__x0001_ 3 3 6_2015财政决算公开" xfId="1106"/>
    <cellStyle name="40% - 强调文字颜色 4 4 2 2 2" xfId="1107"/>
    <cellStyle name="常规 49" xfId="1108"/>
    <cellStyle name="常规 54" xfId="1109"/>
    <cellStyle name="?鹎%U龡&amp;H齲_x0001_C铣_x0014__x0007__x0001__x0001_ 3 3 7" xfId="1110"/>
    <cellStyle name="货币 2 4 4 2" xfId="1111"/>
    <cellStyle name="?鹎%U龡&amp;H齲_x0001_C铣_x0014__x0007__x0001__x0001_ 3 3 8" xfId="1112"/>
    <cellStyle name="?鹎%U龡&amp;H齲_x0001_C铣_x0014__x0007__x0001__x0001_ 3 3 8 2" xfId="1113"/>
    <cellStyle name="?鹎%U龡&amp;H齲_x0001_C铣_x0014__x0007__x0001__x0001_ 3 3 9" xfId="1114"/>
    <cellStyle name="?鹎%U龡&amp;H齲_x0001_C铣_x0014__x0007__x0001__x0001_ 3 3 9 2" xfId="1115"/>
    <cellStyle name="?鹎%U龡&amp;H齲_x0001_C铣_x0014__x0007__x0001__x0001_ 3 3_2015财政决算公开" xfId="1116"/>
    <cellStyle name="常规 2 2 2 4 3 2" xfId="1117"/>
    <cellStyle name="?鹎%U龡&amp;H齲_x0001_C铣_x0014__x0007__x0001__x0001_ 3 4" xfId="1118"/>
    <cellStyle name="?鹎%U龡&amp;H齲_x0001_C铣_x0014__x0007__x0001__x0001_ 3 4 10" xfId="1119"/>
    <cellStyle name="?鹎%U龡&amp;H齲_x0001_C铣_x0014__x0007__x0001__x0001_ 3 4 2" xfId="1120"/>
    <cellStyle name="?鹎%U龡&amp;H齲_x0001_C铣_x0014__x0007__x0001__x0001_ 3 4 2 2" xfId="1121"/>
    <cellStyle name="40% - 强调文字颜色 1 4_2015财政决算公开" xfId="1122"/>
    <cellStyle name="?鹎%U龡&amp;H齲_x0001_C铣_x0014__x0007__x0001__x0001_ 3 4 2 2 2" xfId="1123"/>
    <cellStyle name="?鹎%U龡&amp;H齲_x0001_C铣_x0014__x0007__x0001__x0001_ 3 4 2 2 2 2" xfId="1124"/>
    <cellStyle name="?鹎%U龡&amp;H齲_x0001_C铣_x0014__x0007__x0001__x0001_ 3 4 2 2 3" xfId="1125"/>
    <cellStyle name="输出 2 3 2 3" xfId="1126"/>
    <cellStyle name="?鹎%U龡&amp;H齲_x0001_C铣_x0014__x0007__x0001__x0001_ 3 4 2 2 3 2" xfId="1127"/>
    <cellStyle name="?鹎%U龡&amp;H齲_x0001_C铣_x0014__x0007__x0001__x0001_ 3 4 2 2 4" xfId="1128"/>
    <cellStyle name="货币 4 2 3 3 2" xfId="1129"/>
    <cellStyle name="?鹎%U龡&amp;H齲_x0001_C铣_x0014__x0007__x0001__x0001_ 3 4 2 2 4 2" xfId="1130"/>
    <cellStyle name="?鹎%U龡&amp;H齲_x0001_C铣_x0014__x0007__x0001__x0001_ 3 4 2 2 5" xfId="1131"/>
    <cellStyle name="?鹎%U龡&amp;H齲_x0001_C铣_x0014__x0007__x0001__x0001_ 3 4 2 2_2015财政决算公开" xfId="1132"/>
    <cellStyle name="百分比 2 2" xfId="1133"/>
    <cellStyle name="?鹎%U龡&amp;H齲_x0001_C铣_x0014__x0007__x0001__x0001_ 3 4 2 3" xfId="1134"/>
    <cellStyle name="?鹎%U龡&amp;H齲_x0001_C铣_x0014__x0007__x0001__x0001_ 3 4 2 3 2" xfId="1135"/>
    <cellStyle name="?鹎%U龡&amp;H齲_x0001_C铣_x0014__x0007__x0001__x0001_ 3 4 2 3 2 2" xfId="1136"/>
    <cellStyle name="?鹎%U龡&amp;H齲_x0001_C铣_x0014__x0007__x0001__x0001_ 3 4 2 3 3" xfId="1137"/>
    <cellStyle name="?鹎%U龡&amp;H齲_x0001_C铣_x0014__x0007__x0001__x0001_ 3 4 2 3 3 2" xfId="1138"/>
    <cellStyle name="?鹎%U龡&amp;H齲_x0001_C铣_x0014__x0007__x0001__x0001_ 3 4 2 3 4" xfId="1139"/>
    <cellStyle name="?鹎%U龡&amp;H齲_x0001_C铣_x0014__x0007__x0001__x0001_ 3 4 2 3_2015财政决算公开" xfId="1140"/>
    <cellStyle name="?鹎%U龡&amp;H齲_x0001_C铣_x0014__x0007__x0001__x0001_ 3 4 2 4" xfId="1141"/>
    <cellStyle name="Norma,_laroux_4_营业在建 (2)_E21" xfId="1142"/>
    <cellStyle name="?鹎%U龡&amp;H齲_x0001_C铣_x0014__x0007__x0001__x0001_ 3 4 2 4 3 2" xfId="1143"/>
    <cellStyle name="60% - 强调文字颜色 6 4 2 2 2" xfId="1144"/>
    <cellStyle name="?鹎%U龡&amp;H齲_x0001_C铣_x0014__x0007__x0001__x0001_ 3 4 2 4 4" xfId="1145"/>
    <cellStyle name="60% - 强调文字颜色 6 4 2 3" xfId="1146"/>
    <cellStyle name="?鹎%U龡&amp;H齲_x0001_C铣_x0014__x0007__x0001__x0001_ 3 4 2 4 4 2" xfId="1147"/>
    <cellStyle name="?鹎%U龡&amp;H齲_x0001_C铣_x0014__x0007__x0001__x0001_ 3 4 2 4 5" xfId="1148"/>
    <cellStyle name="20% - 强调文字颜色 2 4 2 2 2" xfId="1149"/>
    <cellStyle name="?鹎%U龡&amp;H齲_x0001_C铣_x0014__x0007__x0001__x0001_ 3 4 2 4_2015财政决算公开" xfId="1150"/>
    <cellStyle name="常规 2 3 3 2" xfId="1151"/>
    <cellStyle name="?鹎%U龡&amp;H齲_x0001_C铣_x0014__x0007__x0001__x0001_ 3 4 2 5 2" xfId="1152"/>
    <cellStyle name="?鹎%U龡&amp;H齲_x0001_C铣_x0014__x0007__x0001__x0001_ 3 4 2 6" xfId="1153"/>
    <cellStyle name="?鹎%U龡&amp;H齲_x0001_C铣_x0014__x0007__x0001__x0001_ 3 4 2 6 2" xfId="1154"/>
    <cellStyle name="?鹎%U龡&amp;H齲_x0001_C铣_x0014__x0007__x0001__x0001_ 3 4 2 7" xfId="1155"/>
    <cellStyle name="?鹎%U龡&amp;H齲_x0001_C铣_x0014__x0007__x0001__x0001_ 3 4 3 4 2" xfId="1156"/>
    <cellStyle name="40% - 强调文字颜色 5 3 2 2 2 2" xfId="1157"/>
    <cellStyle name="?鹎%U龡&amp;H齲_x0001_C铣_x0014__x0007__x0001__x0001_ 3 4 2 7 2" xfId="1158"/>
    <cellStyle name="?鹎%U龡&amp;H齲_x0001_C铣_x0014__x0007__x0001__x0001_ 3 4 2 8" xfId="1159"/>
    <cellStyle name="60% - 强调文字颜色 6 5 2 2" xfId="1160"/>
    <cellStyle name="常规 2 2 2 8 2" xfId="1161"/>
    <cellStyle name="?鹎%U龡&amp;H齲_x0001_C铣_x0014__x0007__x0001__x0001_ 3 4 2_2015财政决算公开" xfId="1162"/>
    <cellStyle name="货币 2 2 2" xfId="1163"/>
    <cellStyle name="?鹎%U龡&amp;H齲_x0001_C铣_x0014__x0007__x0001__x0001_ 3 4 3" xfId="1164"/>
    <cellStyle name="差 3 2 2" xfId="1165"/>
    <cellStyle name="?鹎%U龡&amp;H齲_x0001_C铣_x0014__x0007__x0001__x0001_ 3 4 3 2" xfId="1166"/>
    <cellStyle name="差 3 2 2 2" xfId="1167"/>
    <cellStyle name="?鹎%U龡&amp;H齲_x0001_C铣_x0014__x0007__x0001__x0001_ 3 4 3 2 2" xfId="1168"/>
    <cellStyle name="差 3 2 2 2 2" xfId="1169"/>
    <cellStyle name="?鹎%U龡&amp;H齲_x0001_C铣_x0014__x0007__x0001__x0001_ 3 4 3 3" xfId="1170"/>
    <cellStyle name="差 3 2 2 3" xfId="1171"/>
    <cellStyle name="?鹎%U龡&amp;H齲_x0001_C铣_x0014__x0007__x0001__x0001_ 3 4 3 3 2" xfId="1172"/>
    <cellStyle name="?鹎%U龡&amp;H齲_x0001_C铣_x0014__x0007__x0001__x0001_ 3 4 3 4" xfId="1173"/>
    <cellStyle name="40% - 强调文字颜色 5 3 2 2 2" xfId="1174"/>
    <cellStyle name="?鹎%U龡&amp;H齲_x0001_C铣_x0014__x0007__x0001__x0001_ 3 4 3 5" xfId="1175"/>
    <cellStyle name="40% - 强调文字颜色 5 3 2 2 3" xfId="1176"/>
    <cellStyle name="?鹎%U龡&amp;H齲_x0001_C铣_x0014__x0007__x0001__x0001_ 3 4 3_2015财政决算公开" xfId="1177"/>
    <cellStyle name="货币 2 2 3 4" xfId="1178"/>
    <cellStyle name="?鹎%U龡&amp;H齲_x0001_C铣_x0014__x0007__x0001__x0001_ 3 5" xfId="1179"/>
    <cellStyle name="?鹎%U龡&amp;H齲_x0001_C铣_x0014__x0007__x0001__x0001_ 3 5 2" xfId="1180"/>
    <cellStyle name="?鹎%U龡&amp;H齲_x0001_C铣_x0014__x0007__x0001__x0001_ 3 5 2 2" xfId="1181"/>
    <cellStyle name="货币 3" xfId="1182"/>
    <cellStyle name="?鹎%U龡&amp;H齲_x0001_C铣_x0014__x0007__x0001__x0001_ 3 5 3" xfId="1183"/>
    <cellStyle name="差 3 3 2" xfId="1184"/>
    <cellStyle name="?鹎%U龡&amp;H齲_x0001_C铣_x0014__x0007__x0001__x0001_ 3 5_2015财政决算公开" xfId="1185"/>
    <cellStyle name="货币 3 4 2" xfId="1186"/>
    <cellStyle name="?鹎%U龡&amp;H齲_x0001_C铣_x0014__x0007__x0001__x0001_ 3 6" xfId="1187"/>
    <cellStyle name="?鹎%U龡&amp;H齲_x0001_C铣_x0014__x0007__x0001__x0001_ 3 6 2" xfId="1188"/>
    <cellStyle name="强调文字颜色 2 2 2 3" xfId="1189"/>
    <cellStyle name="20% - 强调文字颜色 1 4" xfId="1190"/>
    <cellStyle name="?鹎%U龡&amp;H齲_x0001_C铣_x0014__x0007__x0001__x0001_ 3 6 2 2" xfId="1191"/>
    <cellStyle name="强调文字颜色 2 2 2 3 2" xfId="1192"/>
    <cellStyle name="20% - 强调文字颜色 1 4 2" xfId="1193"/>
    <cellStyle name="20% - 强调文字颜色 5 4_2015财政决算公开" xfId="1194"/>
    <cellStyle name="?鹎%U龡&amp;H齲_x0001_C铣_x0014__x0007__x0001__x0001_ 3 6 3" xfId="1195"/>
    <cellStyle name="强调文字颜色 2 2 2 4" xfId="1196"/>
    <cellStyle name="20% - 强调文字颜色 1 5" xfId="1197"/>
    <cellStyle name="40% - 强调文字颜色 4 2 4_2015财政决算公开" xfId="1198"/>
    <cellStyle name="差 3 4 2" xfId="1199"/>
    <cellStyle name="?鹎%U龡&amp;H齲_x0001_C铣_x0014__x0007__x0001__x0001_ 3 6 3 2" xfId="1200"/>
    <cellStyle name="20% - 强调文字颜色 1 5 2" xfId="1201"/>
    <cellStyle name="?鹎%U龡&amp;H齲_x0001_C铣_x0014__x0007__x0001__x0001_ 3 7" xfId="1202"/>
    <cellStyle name="?鹎%U龡&amp;H齲_x0001_C铣_x0014__x0007__x0001__x0001_ 3 7 2" xfId="1203"/>
    <cellStyle name="强调文字颜色 2 2 3 3" xfId="1204"/>
    <cellStyle name="20% - 强调文字颜色 2 4" xfId="1205"/>
    <cellStyle name="?鹎%U龡&amp;H齲_x0001_C铣_x0014__x0007__x0001__x0001_ 3 8" xfId="1206"/>
    <cellStyle name="?鹎%U龡&amp;H齲_x0001_C铣_x0014__x0007__x0001__x0001_ 3 8 2" xfId="1207"/>
    <cellStyle name="强调文字颜色 2 2 4 3" xfId="1208"/>
    <cellStyle name="20% - 强调文字颜色 3 4" xfId="1209"/>
    <cellStyle name="常规 3 2 7" xfId="1210"/>
    <cellStyle name="?鹎%U龡&amp;H齲_x0001_C铣_x0014__x0007__x0001__x0001_ 3 9" xfId="1211"/>
    <cellStyle name="?鹎%U龡&amp;H齲_x0001_C铣_x0014__x0007__x0001__x0001_ 3 9 2" xfId="1212"/>
    <cellStyle name="20% - 强调文字颜色 4 4" xfId="1213"/>
    <cellStyle name="?鹎%U龡&amp;H齲_x0001_C铣_x0014__x0007__x0001__x0001_ 3_2015财政决算公开" xfId="1214"/>
    <cellStyle name="?鹎%U龡&amp;H齲_x0001_C铣_x0014__x0007__x0001__x0001_ 4 2 2" xfId="1215"/>
    <cellStyle name="标题 4 4" xfId="1216"/>
    <cellStyle name="?鹎%U龡&amp;H齲_x0001_C铣_x0014__x0007__x0001__x0001_ 4 2 2 2" xfId="1217"/>
    <cellStyle name="标题 4 4 2" xfId="1218"/>
    <cellStyle name="?鹎%U龡&amp;H齲_x0001_C铣_x0014__x0007__x0001__x0001_ 4 2 2 2 2" xfId="1219"/>
    <cellStyle name="40% - 强调文字颜色 5 2 2 3" xfId="1220"/>
    <cellStyle name="标题 4 4 2 2" xfId="1221"/>
    <cellStyle name="?鹎%U龡&amp;H齲_x0001_C铣_x0014__x0007__x0001__x0001_ 4 2 2 3" xfId="1222"/>
    <cellStyle name="标题 4 4 3" xfId="1223"/>
    <cellStyle name="?鹎%U龡&amp;H齲_x0001_C铣_x0014__x0007__x0001__x0001_ 4 2 2 3 2" xfId="1224"/>
    <cellStyle name="40% - 强调文字颜色 5 2 3 3" xfId="1225"/>
    <cellStyle name="常规 3 2 2 5" xfId="1226"/>
    <cellStyle name="?鹎%U龡&amp;H齲_x0001_C铣_x0014__x0007__x0001__x0001_ 4 2 2 4" xfId="1227"/>
    <cellStyle name="?鹎%U龡&amp;H齲_x0001_C铣_x0014__x0007__x0001__x0001_ 4 2 2 4 2" xfId="1228"/>
    <cellStyle name="常规 3 2 3 5" xfId="1229"/>
    <cellStyle name="?鹎%U龡&amp;H齲_x0001_C铣_x0014__x0007__x0001__x0001_ 4 2 2 5" xfId="1230"/>
    <cellStyle name="?鹎%U龡&amp;H齲_x0001_C铣_x0014__x0007__x0001__x0001_ 4 2 2 5 2" xfId="1231"/>
    <cellStyle name="常规 3 2 4 5" xfId="1232"/>
    <cellStyle name="?鹎%U龡&amp;H齲_x0001_C铣_x0014__x0007__x0001__x0001_ 4 2 2 6" xfId="1233"/>
    <cellStyle name="20% - 强调文字颜色 6 3 2 3 2" xfId="1234"/>
    <cellStyle name="?鹎%U龡&amp;H齲_x0001_C铣_x0014__x0007__x0001__x0001_ 4 2 2_2015财政决算公开" xfId="1235"/>
    <cellStyle name="?鹎%U龡&amp;H齲_x0001_C铣_x0014__x0007__x0001__x0001_ 4 2 3" xfId="1236"/>
    <cellStyle name="标题 4 5" xfId="1237"/>
    <cellStyle name="?鹎%U龡&amp;H齲_x0001_C铣_x0014__x0007__x0001__x0001_ 4 2 3 2" xfId="1238"/>
    <cellStyle name="标题 4 5 2" xfId="1239"/>
    <cellStyle name="?鹎%U龡&amp;H齲_x0001_C铣_x0014__x0007__x0001__x0001_ 4 2 3 2 2" xfId="1240"/>
    <cellStyle name="40% - 强调文字颜色 5 3 2 3" xfId="1241"/>
    <cellStyle name="标题 4 5 2 2" xfId="1242"/>
    <cellStyle name="?鹎%U龡&amp;H齲_x0001_C铣_x0014__x0007__x0001__x0001_ 4 2 3 3" xfId="1243"/>
    <cellStyle name="标题 4 5 3" xfId="1244"/>
    <cellStyle name="?鹎%U龡&amp;H齲_x0001_C铣_x0014__x0007__x0001__x0001_ 4 2 3 3 2" xfId="1245"/>
    <cellStyle name="40% - 强调文字颜色 5 3 3 3" xfId="1246"/>
    <cellStyle name="?鹎%U龡&amp;H齲_x0001_C铣_x0014__x0007__x0001__x0001_ 4 2 3 4" xfId="1247"/>
    <cellStyle name="?鹎%U龡&amp;H齲_x0001_C铣_x0014__x0007__x0001__x0001_ 4 2 4" xfId="1248"/>
    <cellStyle name="标题 4 6" xfId="1249"/>
    <cellStyle name="常规 4 2 2 2 5 2" xfId="1250"/>
    <cellStyle name="?鹎%U龡&amp;H齲_x0001_C铣_x0014__x0007__x0001__x0001_ 4 2 4 2" xfId="1251"/>
    <cellStyle name="标题 4 6 2" xfId="1252"/>
    <cellStyle name="?鹎%U龡&amp;H齲_x0001_C铣_x0014__x0007__x0001__x0001_ 4 2 4 2 2" xfId="1253"/>
    <cellStyle name="40% - 强调文字颜色 5 4 2 3" xfId="1254"/>
    <cellStyle name="?鹎%U龡&amp;H齲_x0001_C铣_x0014__x0007__x0001__x0001_ 4 2 4 3" xfId="1255"/>
    <cellStyle name="20% - 强调文字颜色 4 2 3 2 2 2" xfId="1256"/>
    <cellStyle name="?鹎%U龡&amp;H齲_x0001_C铣_x0014__x0007__x0001__x0001_ 4 2 4 3 2" xfId="1257"/>
    <cellStyle name="货币 2 2 2 8" xfId="1258"/>
    <cellStyle name="?鹎%U龡&amp;H齲_x0001_C铣_x0014__x0007__x0001__x0001_ 4 2 4 4" xfId="1259"/>
    <cellStyle name="?鹎%U龡&amp;H齲_x0001_C铣_x0014__x0007__x0001__x0001_ 4 2 4 4 2" xfId="1260"/>
    <cellStyle name="?鹎%U龡&amp;H齲_x0001_C铣_x0014__x0007__x0001__x0001_ 4 2 4 5" xfId="1261"/>
    <cellStyle name="?鹎%U龡&amp;H齲_x0001_C铣_x0014__x0007__x0001__x0001_ 4 2 4_2015财政决算公开" xfId="1262"/>
    <cellStyle name="货币 2 3 6" xfId="1263"/>
    <cellStyle name="?鹎%U龡&amp;H齲_x0001_C铣_x0014__x0007__x0001__x0001_ 4 2 5" xfId="1264"/>
    <cellStyle name="标题 4 7" xfId="1265"/>
    <cellStyle name="?鹎%U龡&amp;H齲_x0001_C铣_x0014__x0007__x0001__x0001_ 4 2 5 2" xfId="1266"/>
    <cellStyle name="?鹎%U龡&amp;H齲_x0001_C铣_x0014__x0007__x0001__x0001_ 4 2 6" xfId="1267"/>
    <cellStyle name="标题 4 8" xfId="1268"/>
    <cellStyle name="?鹎%U龡&amp;H齲_x0001_C铣_x0014__x0007__x0001__x0001_ 4 2 6 2" xfId="1269"/>
    <cellStyle name="?鹎%U龡&amp;H齲_x0001_C铣_x0014__x0007__x0001__x0001_ 4 2 7" xfId="1270"/>
    <cellStyle name="货币 2 5 3 2" xfId="1271"/>
    <cellStyle name="链接单元格 5 2 2" xfId="1272"/>
    <cellStyle name="?鹎%U龡&amp;H齲_x0001_C铣_x0014__x0007__x0001__x0001_ 4 2 7 2" xfId="1273"/>
    <cellStyle name="?鹎%U龡&amp;H齲_x0001_C铣_x0014__x0007__x0001__x0001_ 4 2 8" xfId="1274"/>
    <cellStyle name="?鹎%U龡&amp;H齲_x0001_C铣_x0014__x0007__x0001__x0001_ 4 2_2015财政决算公开" xfId="1275"/>
    <cellStyle name="?鹎%U龡&amp;H齲_x0001_C铣_x0014__x0007__x0001__x0001_ 4 3" xfId="1276"/>
    <cellStyle name="?鹎%U龡&amp;H齲_x0001_C铣_x0014__x0007__x0001__x0001_ 4 3 2" xfId="1277"/>
    <cellStyle name="标题 5 4" xfId="1278"/>
    <cellStyle name="?鹎%U龡&amp;H齲_x0001_C铣_x0014__x0007__x0001__x0001_ 4 3 2 2" xfId="1279"/>
    <cellStyle name="标题 5 4 2" xfId="1280"/>
    <cellStyle name="?鹎%U龡&amp;H齲_x0001_C铣_x0014__x0007__x0001__x0001_ 4 3 3" xfId="1281"/>
    <cellStyle name="标题 5 5" xfId="1282"/>
    <cellStyle name="?鹎%U龡&amp;H齲_x0001_C铣_x0014__x0007__x0001__x0001_ 4 3 3 2" xfId="1283"/>
    <cellStyle name="标题 5 5 2" xfId="1284"/>
    <cellStyle name="?鹎%U龡&amp;H齲_x0001_C铣_x0014__x0007__x0001__x0001_ 4 3 4" xfId="1285"/>
    <cellStyle name="标题 5 6" xfId="1286"/>
    <cellStyle name="?鹎%U龡&amp;H齲_x0001_C铣_x0014__x0007__x0001__x0001_ 4 3 4 2" xfId="1287"/>
    <cellStyle name="?鹎%U龡&amp;H齲_x0001_C铣_x0014__x0007__x0001__x0001_ 4 3 5" xfId="1288"/>
    <cellStyle name="标题 3 2 3 2 2" xfId="1289"/>
    <cellStyle name="标题 5 7" xfId="1290"/>
    <cellStyle name="好 6 2 2" xfId="1291"/>
    <cellStyle name="?鹎%U龡&amp;H齲_x0001_C铣_x0014__x0007__x0001__x0001_ 4 3 5 2" xfId="1292"/>
    <cellStyle name="?鹎%U龡&amp;H齲_x0001_C铣_x0014__x0007__x0001__x0001_ 4 3 6" xfId="1293"/>
    <cellStyle name="?鹎%U龡&amp;H齲_x0001_C铣_x0014__x0007__x0001__x0001_ 4 3_2015财政决算公开" xfId="1294"/>
    <cellStyle name="?鹎%U龡&amp;H齲_x0001_C铣_x0014__x0007__x0001__x0001_ 4 4" xfId="1295"/>
    <cellStyle name="?鹎%U龡&amp;H齲_x0001_C铣_x0014__x0007__x0001__x0001_ 4 4 2" xfId="1296"/>
    <cellStyle name="?鹎%U龡&amp;H齲_x0001_C铣_x0014__x0007__x0001__x0001_ 4 4 2 2" xfId="1297"/>
    <cellStyle name="?鹎%U龡&amp;H齲_x0001_C铣_x0014__x0007__x0001__x0001_ 4 4 3" xfId="1298"/>
    <cellStyle name="差 4 2 2" xfId="1299"/>
    <cellStyle name="?鹎%U龡&amp;H齲_x0001_C铣_x0014__x0007__x0001__x0001_ 4 4 3 2" xfId="1300"/>
    <cellStyle name="差 4 2 2 2" xfId="1301"/>
    <cellStyle name="?鹎%U龡&amp;H齲_x0001_C铣_x0014__x0007__x0001__x0001_ 4 4_2015财政决算公开" xfId="1302"/>
    <cellStyle name="好 2 2 2 2" xfId="1303"/>
    <cellStyle name="?鹎%U龡&amp;H齲_x0001_C铣_x0014__x0007__x0001__x0001_ 4 5" xfId="1304"/>
    <cellStyle name="?鹎%U龡&amp;H齲_x0001_C铣_x0014__x0007__x0001__x0001_ 4 5 2" xfId="1305"/>
    <cellStyle name="?鹎%U龡&amp;H齲_x0001_C铣_x0014__x0007__x0001__x0001_ 4 5 2 2" xfId="1306"/>
    <cellStyle name="?鹎%U龡&amp;H齲_x0001_C铣_x0014__x0007__x0001__x0001_ 4 5 3" xfId="1307"/>
    <cellStyle name="差 4 3 2" xfId="1308"/>
    <cellStyle name="?鹎%U龡&amp;H齲_x0001_C铣_x0014__x0007__x0001__x0001_ 4 5 3 2" xfId="1309"/>
    <cellStyle name="?鹎%U龡&amp;H齲_x0001_C铣_x0014__x0007__x0001__x0001_ 4 6" xfId="1310"/>
    <cellStyle name="?鹎%U龡&amp;H齲_x0001_C铣_x0014__x0007__x0001__x0001_ 4 6 2" xfId="1311"/>
    <cellStyle name="输入 3" xfId="1312"/>
    <cellStyle name="常规 2 9" xfId="1313"/>
    <cellStyle name="?鹎%U龡&amp;H齲_x0001_C铣_x0014__x0007__x0001__x0001_ 4 6 2 2" xfId="1314"/>
    <cellStyle name="?鹎%U龡&amp;H齲_x0001_C铣_x0014__x0007__x0001__x0001_ 4 6 3" xfId="1315"/>
    <cellStyle name="?鹎%U龡&amp;H齲_x0001_C铣_x0014__x0007__x0001__x0001_ 4 6 3 2" xfId="1316"/>
    <cellStyle name="?鹎%U龡&amp;H齲_x0001_C铣_x0014__x0007__x0001__x0001_ 4 6_2015财政决算公开" xfId="1317"/>
    <cellStyle name="货币 4 4 3" xfId="1318"/>
    <cellStyle name="?鹎%U龡&amp;H齲_x0001_C铣_x0014__x0007__x0001__x0001_ 4 7" xfId="1319"/>
    <cellStyle name="?鹎%U龡&amp;H齲_x0001_C铣_x0014__x0007__x0001__x0001_ 4 7 2" xfId="1320"/>
    <cellStyle name="常规 3 9" xfId="1321"/>
    <cellStyle name="?鹎%U龡&amp;H齲_x0001_C铣_x0014__x0007__x0001__x0001_ 4 8" xfId="1322"/>
    <cellStyle name="40% - 强调文字颜色 5 3 2_2015财政决算公开" xfId="1323"/>
    <cellStyle name="?鹎%U龡&amp;H齲_x0001_C铣_x0014__x0007__x0001__x0001_ 4 8 2" xfId="1324"/>
    <cellStyle name="常规 4 2 7" xfId="1325"/>
    <cellStyle name="?鹎%U龡&amp;H齲_x0001_C铣_x0014__x0007__x0001__x0001_ 4 9" xfId="1326"/>
    <cellStyle name="?鹎%U龡&amp;H齲_x0001_C铣_x0014__x0007__x0001__x0001_ 4 9 2" xfId="1327"/>
    <cellStyle name="千位分隔 4 2 3 3" xfId="1328"/>
    <cellStyle name="常规 5 9" xfId="1329"/>
    <cellStyle name="?鹎%U龡&amp;H齲_x0001_C铣_x0014__x0007__x0001__x0001_ 4_2015财政决算公开" xfId="1330"/>
    <cellStyle name="?鹎%U龡&amp;H齲_x0001_C铣_x0014__x0007__x0001__x0001_ 5 3 2" xfId="1331"/>
    <cellStyle name="60% - 强调文字颜色 5 5 2 2 2" xfId="1332"/>
    <cellStyle name="?鹎%U龡&amp;H齲_x0001_C铣_x0014__x0007__x0001__x0001_ 5 4" xfId="1333"/>
    <cellStyle name="40% - 强调文字颜色 6 3 2 2 2 2" xfId="1334"/>
    <cellStyle name="60% - 强调文字颜色 5 5 2 3" xfId="1335"/>
    <cellStyle name="强调文字颜色 4 2 3 3 2" xfId="1336"/>
    <cellStyle name="?鹎%U龡&amp;H齲_x0001_C铣_x0014__x0007__x0001__x0001_ 6 2" xfId="1337"/>
    <cellStyle name="标题 2 2 4" xfId="1338"/>
    <cellStyle name="?鹎%U龡&amp;H齲_x0001_C铣_x0014__x0007__x0001__x0001_ 6 2 2" xfId="1339"/>
    <cellStyle name="标题 2 2 4 2" xfId="1340"/>
    <cellStyle name="货币 3 6" xfId="1341"/>
    <cellStyle name="60% - 强调文字颜色 5 5 3 2" xfId="1342"/>
    <cellStyle name="?鹎%U龡&amp;H齲_x0001_C铣_x0014__x0007__x0001__x0001_ 6 3" xfId="1343"/>
    <cellStyle name="标题 2 2 5" xfId="1344"/>
    <cellStyle name="?鹎%U龡&amp;H齲_x0001_C铣_x0014__x0007__x0001__x0001_ 6 3 2" xfId="1345"/>
    <cellStyle name="货币 4 6" xfId="1346"/>
    <cellStyle name="?鹎%U龡&amp;H齲_x0001_C铣_x0014__x0007__x0001__x0001_ 6 4" xfId="1347"/>
    <cellStyle name="20% - 着色 5" xfId="1348"/>
    <cellStyle name="?鹎%U龡&amp;H齲_x0001_C铣_x0014__x0007__x0001__x0001_ 6_2015财政决算公开" xfId="1349"/>
    <cellStyle name="计算 7" xfId="1350"/>
    <cellStyle name="强调文字颜色 4 2 3 4" xfId="1351"/>
    <cellStyle name="?鹎%U龡&amp;H齲_x0001_C铣_x0014__x0007__x0001__x0001_ 7" xfId="1352"/>
    <cellStyle name="20% - 强调文字颜色 1 2" xfId="1353"/>
    <cellStyle name="20% - 强调文字颜色 1 2 2" xfId="1354"/>
    <cellStyle name="20% - 强调文字颜色 1 2 2 2" xfId="1355"/>
    <cellStyle name="20% - 强调文字颜色 1 2 2 2 2 2" xfId="1356"/>
    <cellStyle name="20% - 强调文字颜色 1 2 2 2 3" xfId="1357"/>
    <cellStyle name="40% - 强调文字颜色 6 5 3 2" xfId="1358"/>
    <cellStyle name="60% - 强调文字颜色 4 2 3 3 2" xfId="1359"/>
    <cellStyle name="20% - 强调文字颜色 1 2 2 3" xfId="1360"/>
    <cellStyle name="20% - 强调文字颜色 1 2 2 3 2" xfId="1361"/>
    <cellStyle name="20% - 强调文字颜色 1 2 2 4" xfId="1362"/>
    <cellStyle name="20% - 强调文字颜色 1 2 2_2015财政决算公开" xfId="1363"/>
    <cellStyle name="计算 4 4" xfId="1364"/>
    <cellStyle name="20% - 强调文字颜色 1 2 3" xfId="1365"/>
    <cellStyle name="20% - 强调文字颜色 1 2 3 2" xfId="1366"/>
    <cellStyle name="20% - 强调文字颜色 1 2 3 2 2 2" xfId="1367"/>
    <cellStyle name="20% - 强调文字颜色 1 2 3 2 3" xfId="1368"/>
    <cellStyle name="常规 13 2 2 2 2" xfId="1369"/>
    <cellStyle name="20% - 强调文字颜色 1 2 3 2_2015财政决算公开" xfId="1370"/>
    <cellStyle name="20% - 强调文字颜色 1 2 3 3" xfId="1371"/>
    <cellStyle name="20% - 强调文字颜色 1 2 3 3 2" xfId="1372"/>
    <cellStyle name="20% - 强调文字颜色 1 2 3 4" xfId="1373"/>
    <cellStyle name="40% - 强调文字颜色 2 2 2_2015财政决算公开" xfId="1374"/>
    <cellStyle name="20% - 强调文字颜色 1 2 3 5" xfId="1375"/>
    <cellStyle name="20% - 强调文字颜色 1 2 3_2015财政决算公开" xfId="1376"/>
    <cellStyle name="20% - 强调文字颜色 1 2 4" xfId="1377"/>
    <cellStyle name="20% - 强调文字颜色 1 2 4 2 2" xfId="1378"/>
    <cellStyle name="40% - 强调文字颜色 1 5 3" xfId="1379"/>
    <cellStyle name="20% - 强调文字颜色 1 2 4 3" xfId="1380"/>
    <cellStyle name="20% - 强调文字颜色 1 2 4 4" xfId="1381"/>
    <cellStyle name="20% - 强调文字颜色 1 2 4_2015财政决算公开" xfId="1382"/>
    <cellStyle name="20% - 强调文字颜色 1 2 5" xfId="1383"/>
    <cellStyle name="20% - 强调文字颜色 1 2 5 2" xfId="1384"/>
    <cellStyle name="强调文字颜色 2 2 2 2" xfId="1385"/>
    <cellStyle name="20% - 强调文字颜色 1 3" xfId="1386"/>
    <cellStyle name="强调文字颜色 2 2 2 2 2" xfId="1387"/>
    <cellStyle name="20% - 强调文字颜色 1 3 2" xfId="1388"/>
    <cellStyle name="强调文字颜色 2 2 2 2 2 2" xfId="1389"/>
    <cellStyle name="20% - 强调文字颜色 1 3 2 2" xfId="1390"/>
    <cellStyle name="20% - 强调文字颜色 1 3 2 2 2 2" xfId="1391"/>
    <cellStyle name="20% - 强调文字颜色 1 3 2 2 3" xfId="1392"/>
    <cellStyle name="20% - 强调文字颜色 1 3 2 2_2015财政决算公开" xfId="1393"/>
    <cellStyle name="20% - 强调文字颜色 1 3 2 3" xfId="1394"/>
    <cellStyle name="20% - 强调文字颜色 1 3 2 3 2" xfId="1395"/>
    <cellStyle name="20% - 强调文字颜色 1 3 2 4" xfId="1396"/>
    <cellStyle name="20% - 强调文字颜色 1 3 2_2015财政决算公开" xfId="1397"/>
    <cellStyle name="60% - 强调文字颜色 1 5 2 2 2" xfId="1398"/>
    <cellStyle name="强调文字颜色 2 2 2 2 3" xfId="1399"/>
    <cellStyle name="20% - 强调文字颜色 1 3 3" xfId="1400"/>
    <cellStyle name="20% - 强调文字颜色 1 3 3 2" xfId="1401"/>
    <cellStyle name="20% - 强调文字颜色 1 3 3 3" xfId="1402"/>
    <cellStyle name="20% - 强调文字颜色 1 3 3_2015财政决算公开" xfId="1403"/>
    <cellStyle name="常规 2 2 2 2 2" xfId="1404"/>
    <cellStyle name="20% - 强调文字颜色 1 3 4" xfId="1405"/>
    <cellStyle name="20% - 强调文字颜色 1 3 4 2" xfId="1406"/>
    <cellStyle name="20% - 强调文字颜色 1 3 5" xfId="1407"/>
    <cellStyle name="20% - 强调文字颜色 1 3_2015财政决算公开" xfId="1408"/>
    <cellStyle name="20% - 强调文字颜色 1 4 2 2" xfId="1409"/>
    <cellStyle name="20% - 强调文字颜色 1 4 2 3" xfId="1410"/>
    <cellStyle name="20% - 强调文字颜色 1 4 2_2015财政决算公开" xfId="1411"/>
    <cellStyle name="20% - 强调文字颜色 1 4 3" xfId="1412"/>
    <cellStyle name="20% - 强调文字颜色 1 4 3 2" xfId="1413"/>
    <cellStyle name="20% - 强调文字颜色 1 4 4" xfId="1414"/>
    <cellStyle name="40% - 强调文字颜色 3 6_2015财政决算公开" xfId="1415"/>
    <cellStyle name="20% - 强调文字颜色 1 4_2015财政决算公开" xfId="1416"/>
    <cellStyle name="百分比 4" xfId="1417"/>
    <cellStyle name="20% - 强调文字颜色 1 5 2 2" xfId="1418"/>
    <cellStyle name="60% - 强调文字颜色 3 3" xfId="1419"/>
    <cellStyle name="20% - 强调文字颜色 1 5 2 2 2" xfId="1420"/>
    <cellStyle name="60% - 强调文字颜色 3 3 2" xfId="1421"/>
    <cellStyle name="20% - 强调文字颜色 1 5 2 3" xfId="1422"/>
    <cellStyle name="60% - 强调文字颜色 3 4" xfId="1423"/>
    <cellStyle name="常规 2 4 2 6 2" xfId="1424"/>
    <cellStyle name="20% - 强调文字颜色 1 5 2_2015财政决算公开" xfId="1425"/>
    <cellStyle name="常规 2 3 2 3 3 2" xfId="1426"/>
    <cellStyle name="20% - 强调文字颜色 1 5 3" xfId="1427"/>
    <cellStyle name="20% - 强调文字颜色 4 2 3 2_2015财政决算公开" xfId="1428"/>
    <cellStyle name="20% - 强调文字颜色 1 5 3 2" xfId="1429"/>
    <cellStyle name="60% - 强调文字颜色 4 3" xfId="1430"/>
    <cellStyle name="20% - 强调文字颜色 1 5 4" xfId="1431"/>
    <cellStyle name="强调文字颜色 3 4 2 3" xfId="1432"/>
    <cellStyle name="20% - 强调文字颜色 1 5_2015财政决算公开" xfId="1433"/>
    <cellStyle name="20% - 强调文字颜色 1 6 2 2" xfId="1434"/>
    <cellStyle name="20% - 强调文字颜色 1 6 3" xfId="1435"/>
    <cellStyle name="20% - 强调文字颜色 1 6_2015财政决算公开" xfId="1436"/>
    <cellStyle name="货币 4 2 4" xfId="1437"/>
    <cellStyle name="20% - 强调文字颜色 2 2" xfId="1438"/>
    <cellStyle name="20% - 强调文字颜色 2 2 2" xfId="1439"/>
    <cellStyle name="40% - 强调文字颜色 3 2 7" xfId="1440"/>
    <cellStyle name="20% - 强调文字颜色 2 2 2 2" xfId="1441"/>
    <cellStyle name="20% - 强调文字颜色 2 2 2 2 2 2" xfId="1442"/>
    <cellStyle name="标题 2 8" xfId="1443"/>
    <cellStyle name="20% - 强调文字颜色 2 2 2 2 3" xfId="1444"/>
    <cellStyle name="60% - 强调文字颜色 5 2 3 3 2" xfId="1445"/>
    <cellStyle name="20% - 强调文字颜色 2 2 2 2_2015财政决算公开" xfId="1446"/>
    <cellStyle name="20% - 强调文字颜色 2 2 2 3" xfId="1447"/>
    <cellStyle name="20% - 强调文字颜色 2 2 2 3 2" xfId="1448"/>
    <cellStyle name="20% - 强调文字颜色 2 9" xfId="1449"/>
    <cellStyle name="20% - 强调文字颜色 2 2 2 4" xfId="1450"/>
    <cellStyle name="常规 2 2 2 2 5 2" xfId="1451"/>
    <cellStyle name="小数 4 2" xfId="1452"/>
    <cellStyle name="20% - 强调文字颜色 2 2 2_2015财政决算公开" xfId="1453"/>
    <cellStyle name="常规 2 5 2 2 2" xfId="1454"/>
    <cellStyle name="检查单元格 6 2" xfId="1455"/>
    <cellStyle name="20% - 强调文字颜色 2 2 3" xfId="1456"/>
    <cellStyle name="20% - 强调文字颜色 2 2 3 2" xfId="1457"/>
    <cellStyle name="20% - 强调文字颜色 2 2 3 2 2 2" xfId="1458"/>
    <cellStyle name="60% - 强调文字颜色 2 4 3" xfId="1459"/>
    <cellStyle name="20% - 强调文字颜色 2 2 3 2 3" xfId="1460"/>
    <cellStyle name="20% - 强调文字颜色 2 2 3 2_2015财政决算公开" xfId="1461"/>
    <cellStyle name="20% - 强调文字颜色 2 2 3 3" xfId="1462"/>
    <cellStyle name="20% - 强调文字颜色 2 2 3 3 2" xfId="1463"/>
    <cellStyle name="20% - 强调文字颜色 2 2 3 4" xfId="1464"/>
    <cellStyle name="常规 2 2 2 2 6 2" xfId="1465"/>
    <cellStyle name="20% - 强调文字颜色 2 2 4" xfId="1466"/>
    <cellStyle name="60% - 强调文字颜色 1 2 3 2 2 2" xfId="1467"/>
    <cellStyle name="20% - 强调文字颜色 2 2 4 2" xfId="1468"/>
    <cellStyle name="20% - 强调文字颜色 2 2 4 2 2" xfId="1469"/>
    <cellStyle name="20% - 强调文字颜色 2 2 4 3" xfId="1470"/>
    <cellStyle name="20% - 强调文字颜色 2 2 4 4" xfId="1471"/>
    <cellStyle name="40% - 强调文字颜色 3 3 2_2015财政决算公开" xfId="1472"/>
    <cellStyle name="20% - 强调文字颜色 2 2 4_2015财政决算公开" xfId="1473"/>
    <cellStyle name="20% - 强调文字颜色 2 2 5" xfId="1474"/>
    <cellStyle name="20% - 强调文字颜色 6 3 2 2 2 2" xfId="1475"/>
    <cellStyle name="20% - 强调文字颜色 2 2 5 2" xfId="1476"/>
    <cellStyle name="20% - 强调文字颜色 2 2 6" xfId="1477"/>
    <cellStyle name="20% - 强调文字颜色 2 2_2015财政决算公开" xfId="1478"/>
    <cellStyle name="20% - 强调文字颜色 4 3 2 3 2" xfId="1479"/>
    <cellStyle name="60% - 强调文字颜色 1 4 2 3" xfId="1480"/>
    <cellStyle name="强调文字颜色 2 2 3 2" xfId="1481"/>
    <cellStyle name="20% - 强调文字颜色 2 3" xfId="1482"/>
    <cellStyle name="强调文字颜色 2 2 3 2 2" xfId="1483"/>
    <cellStyle name="20% - 强调文字颜色 2 3 2" xfId="1484"/>
    <cellStyle name="常规 35" xfId="1485"/>
    <cellStyle name="常规 40" xfId="1486"/>
    <cellStyle name="强调文字颜色 2 2 3 2 2 2" xfId="1487"/>
    <cellStyle name="20% - 强调文字颜色 2 3 2 2" xfId="1488"/>
    <cellStyle name="20% - 强调文字颜色 2 3 2 2 2 2" xfId="1489"/>
    <cellStyle name="20% - 强调文字颜色 2 3 2 2 3" xfId="1490"/>
    <cellStyle name="20% - 强调文字颜色 2 3 2 2_2015财政决算公开" xfId="1491"/>
    <cellStyle name="20% - 强调文字颜色 2 3 2 3" xfId="1492"/>
    <cellStyle name="20% - 强调文字颜色 2 3 2 3 2" xfId="1493"/>
    <cellStyle name="20% - 强调文字颜色 2 3 2 4" xfId="1494"/>
    <cellStyle name="20% - 强调文字颜色 2 3 2_2015财政决算公开" xfId="1495"/>
    <cellStyle name="强调文字颜色 2 2 3 2 3" xfId="1496"/>
    <cellStyle name="20% - 强调文字颜色 2 3 3" xfId="1497"/>
    <cellStyle name="常规 36" xfId="1498"/>
    <cellStyle name="常规 41" xfId="1499"/>
    <cellStyle name="20% - 强调文字颜色 2 3 3 2" xfId="1500"/>
    <cellStyle name="20% - 强调文字颜色 2 3 3 2 2" xfId="1501"/>
    <cellStyle name="20% - 强调文字颜色 2 3 3 3" xfId="1502"/>
    <cellStyle name="20% - 强调文字颜色 2 3 3_2015财政决算公开" xfId="1503"/>
    <cellStyle name="20% - 强调文字颜色 2 3 4" xfId="1504"/>
    <cellStyle name="常规 37" xfId="1505"/>
    <cellStyle name="常规 42" xfId="1506"/>
    <cellStyle name="20% - 强调文字颜色 2 3 4 2" xfId="1507"/>
    <cellStyle name="40% - 强调文字颜色 1 2 6" xfId="1508"/>
    <cellStyle name="20% - 强调文字颜色 2 3 5" xfId="1509"/>
    <cellStyle name="常规 38" xfId="1510"/>
    <cellStyle name="常规 43" xfId="1511"/>
    <cellStyle name="20% - 强调文字颜色 2 3_2015财政决算公开" xfId="1512"/>
    <cellStyle name="常规 2 4 2 2 4 2" xfId="1513"/>
    <cellStyle name="20% - 强调文字颜色 2 4 2 2" xfId="1514"/>
    <cellStyle name="20% - 强调文字颜色 2 4 2 3" xfId="1515"/>
    <cellStyle name="20% - 强调文字颜色 2 4 2_2015财政决算公开" xfId="1516"/>
    <cellStyle name="20% - 强调文字颜色 2 4 3" xfId="1517"/>
    <cellStyle name="20% - 强调文字颜色 6 5_2015财政决算公开" xfId="1518"/>
    <cellStyle name="20% - 强调文字颜色 2 4 3 2" xfId="1519"/>
    <cellStyle name="20% - 强调文字颜色 2 4 4" xfId="1520"/>
    <cellStyle name="20% - 强调文字颜色 2 4_2015财政决算公开" xfId="1521"/>
    <cellStyle name="强调文字颜色 2 2 3 4" xfId="1522"/>
    <cellStyle name="20% - 强调文字颜色 2 5" xfId="1523"/>
    <cellStyle name="20% - 强调文字颜色 2 5 2" xfId="1524"/>
    <cellStyle name="20% - 强调文字颜色 2 5 2 2" xfId="1525"/>
    <cellStyle name="20% - 强调文字颜色 2 5 2 2 2" xfId="1526"/>
    <cellStyle name="20% - 强调文字颜色 2 5 2 3" xfId="1527"/>
    <cellStyle name="20% - 强调文字颜色 2 5 2_2015财政决算公开" xfId="1528"/>
    <cellStyle name="20% - 强调文字颜色 6 6 3" xfId="1529"/>
    <cellStyle name="60% - 强调文字颜色 1 6 2 2" xfId="1530"/>
    <cellStyle name="20% - 强调文字颜色 2 5 3" xfId="1531"/>
    <cellStyle name="20% - 强调文字颜色 2 5 3 2" xfId="1532"/>
    <cellStyle name="20% - 强调文字颜色 2 5 4" xfId="1533"/>
    <cellStyle name="20% - 强调文字颜色 2 5_2015财政决算公开" xfId="1534"/>
    <cellStyle name="20% - 强调文字颜色 2 6 2 2" xfId="1535"/>
    <cellStyle name="20% - 强调文字颜色 2 6 3" xfId="1536"/>
    <cellStyle name="60% - 强调文字颜色 1 2 2 2" xfId="1537"/>
    <cellStyle name="20% - 强调文字颜色 2 6_2015财政决算公开" xfId="1538"/>
    <cellStyle name="20% - 强调文字颜色 3 2" xfId="1539"/>
    <cellStyle name="常规 3 2 5" xfId="1540"/>
    <cellStyle name="20% - 强调文字颜色 3 2 2" xfId="1541"/>
    <cellStyle name="40% - 强调文字颜色 4 2 7" xfId="1542"/>
    <cellStyle name="常规 3 2 5 2" xfId="1543"/>
    <cellStyle name="20% - 强调文字颜色 3 2 2 2" xfId="1544"/>
    <cellStyle name="百分比 4 2 4" xfId="1545"/>
    <cellStyle name="常规 2 2 6 4" xfId="1546"/>
    <cellStyle name="20% - 强调文字颜色 3 2 2 2 2" xfId="1547"/>
    <cellStyle name="20% - 强调文字颜色 3 2 2 2 2 2" xfId="1548"/>
    <cellStyle name="20% - 强调文字颜色 3 2 2 2 3" xfId="1549"/>
    <cellStyle name="60% - 强调文字颜色 6 2 3 3 2" xfId="1550"/>
    <cellStyle name="20% - 强调文字颜色 3 2 2 2_2015财政决算公开" xfId="1551"/>
    <cellStyle name="常规 51 2" xfId="1552"/>
    <cellStyle name="20% - 强调文字颜色 3 2 2 3" xfId="1553"/>
    <cellStyle name="20% - 强调文字颜色 3 2 2 3 2" xfId="1554"/>
    <cellStyle name="20% - 强调文字颜色 3 2 2 4" xfId="1555"/>
    <cellStyle name="常规 12 2 3 2 2" xfId="1556"/>
    <cellStyle name="20% - 强调文字颜色 3 2 2_2015财政决算公开" xfId="1557"/>
    <cellStyle name="20% - 强调文字颜色 3 2 3" xfId="1558"/>
    <cellStyle name="20% - 强调文字颜色 3 2 3 2" xfId="1559"/>
    <cellStyle name="常规 2 2 7 4" xfId="1560"/>
    <cellStyle name="汇总 5" xfId="1561"/>
    <cellStyle name="20% - 强调文字颜色 3 2 3 2 2" xfId="1562"/>
    <cellStyle name="常规 2 2 7 4 2" xfId="1563"/>
    <cellStyle name="汇总 5 2" xfId="1564"/>
    <cellStyle name="20% - 强调文字颜色 3 2 3 2 2 2" xfId="1565"/>
    <cellStyle name="汇总 5 2 2" xfId="1566"/>
    <cellStyle name="20% - 强调文字颜色 3 2 3 2 3" xfId="1567"/>
    <cellStyle name="汇总 5 3" xfId="1568"/>
    <cellStyle name="20% - 强调文字颜色 3 2 3 2_2015财政决算公开" xfId="1569"/>
    <cellStyle name="常规 4 3 2" xfId="1570"/>
    <cellStyle name="常规 5 4" xfId="1571"/>
    <cellStyle name="20% - 强调文字颜色 3 2 3 3" xfId="1572"/>
    <cellStyle name="常规 2 2 7 5" xfId="1573"/>
    <cellStyle name="汇总 6" xfId="1574"/>
    <cellStyle name="20% - 强调文字颜色 3 2 3 3 2" xfId="1575"/>
    <cellStyle name="常规 10 2 3" xfId="1576"/>
    <cellStyle name="汇总 6 2" xfId="1577"/>
    <cellStyle name="20% - 强调文字颜色 3 2 3 4" xfId="1578"/>
    <cellStyle name="20% - 强调文字颜色 6 2 2_2015财政决算公开" xfId="1579"/>
    <cellStyle name="汇总 7" xfId="1580"/>
    <cellStyle name="20% - 强调文字颜色 3 2 3 5" xfId="1581"/>
    <cellStyle name="汇总 2 2 2 2" xfId="1582"/>
    <cellStyle name="20% - 强调文字颜色 3 2 3_2015财政决算公开" xfId="1583"/>
    <cellStyle name="差 3 2" xfId="1584"/>
    <cellStyle name="解释性文本 6 2" xfId="1585"/>
    <cellStyle name="20% - 强调文字颜色 3 2 4" xfId="1586"/>
    <cellStyle name="20% - 强调文字颜色 3 2 4 2" xfId="1587"/>
    <cellStyle name="20% - 强调文字颜色 3 2 4 3" xfId="1588"/>
    <cellStyle name="20% - 强调文字颜色 3 2 4 4" xfId="1589"/>
    <cellStyle name="20% - 强调文字颜色 3 2 4_2015财政决算公开" xfId="1590"/>
    <cellStyle name="货币 3 3 4 2" xfId="1591"/>
    <cellStyle name="20% - 强调文字颜色 3 2 5" xfId="1592"/>
    <cellStyle name="20% - 强调文字颜色 3 2 5 2" xfId="1593"/>
    <cellStyle name="20% - 强调文字颜色 3 2 6" xfId="1594"/>
    <cellStyle name="20% - 强调文字颜色 3 2 7" xfId="1595"/>
    <cellStyle name="20% - 强调文字颜色 3 2_2015财政决算公开" xfId="1596"/>
    <cellStyle name="强调文字颜色 2 2 4 2" xfId="1597"/>
    <cellStyle name="20% - 强调文字颜色 3 3" xfId="1598"/>
    <cellStyle name="常规 3 2 6" xfId="1599"/>
    <cellStyle name="强调文字颜色 2 2 4 2 2" xfId="1600"/>
    <cellStyle name="20% - 强调文字颜色 3 3 2" xfId="1601"/>
    <cellStyle name="常规 3 2 6 2" xfId="1602"/>
    <cellStyle name="20% - 强调文字颜色 3 3 2 2" xfId="1603"/>
    <cellStyle name="百分比 5 2 4" xfId="1604"/>
    <cellStyle name="常规 2 3 6 4" xfId="1605"/>
    <cellStyle name="20% - 强调文字颜色 3 3 2 2 2" xfId="1606"/>
    <cellStyle name="常规 2 3 6 4 2" xfId="1607"/>
    <cellStyle name="20% - 强调文字颜色 3 3 2 2 2 2" xfId="1608"/>
    <cellStyle name="20% - 强调文字颜色 3 3 2 2 3" xfId="1609"/>
    <cellStyle name="20% - 强调文字颜色 3 3 2 2_2015财政决算公开" xfId="1610"/>
    <cellStyle name="20% - 强调文字颜色 3 3 2 3" xfId="1611"/>
    <cellStyle name="常规 2 3 6 5" xfId="1612"/>
    <cellStyle name="20% - 强调文字颜色 3 3 2 3 2" xfId="1613"/>
    <cellStyle name="20% - 强调文字颜色 3 3 2 4" xfId="1614"/>
    <cellStyle name="20% - 强调文字颜色 3 3 2_2015财政决算公开" xfId="1615"/>
    <cellStyle name="常规 3 2 2" xfId="1616"/>
    <cellStyle name="20% - 强调文字颜色 3 3 3" xfId="1617"/>
    <cellStyle name="20% - 强调文字颜色 3 3 3 2" xfId="1618"/>
    <cellStyle name="20% - 强调文字颜色 3 3 3 2 2" xfId="1619"/>
    <cellStyle name="20% - 强调文字颜色 3 3 3_2015财政决算公开" xfId="1620"/>
    <cellStyle name="差 3 3 2 2" xfId="1621"/>
    <cellStyle name="20% - 强调文字颜色 3 3 4" xfId="1622"/>
    <cellStyle name="20% - 强调文字颜色 4 2 2 2" xfId="1623"/>
    <cellStyle name="20% - 强调文字颜色 3 3 4 2" xfId="1624"/>
    <cellStyle name="20% - 强调文字颜色 4 2 2 2 2" xfId="1625"/>
    <cellStyle name="20% - 强调文字颜色 3 3 5" xfId="1626"/>
    <cellStyle name="20% - 强调文字颜色 4 2 2 3" xfId="1627"/>
    <cellStyle name="20% - 强调文字颜色 3 3_2015财政决算公开" xfId="1628"/>
    <cellStyle name="20% - 强调文字颜色 3 4 2" xfId="1629"/>
    <cellStyle name="20% - 强调文字颜色 3 4 2 2" xfId="1630"/>
    <cellStyle name="百分比 6 2 4" xfId="1631"/>
    <cellStyle name="常规 2 4 6 4" xfId="1632"/>
    <cellStyle name="20% - 强调文字颜色 3 4 2 2 2" xfId="1633"/>
    <cellStyle name="常规 2 4 6 4 2" xfId="1634"/>
    <cellStyle name="20% - 强调文字颜色 3 4 2 3" xfId="1635"/>
    <cellStyle name="常规 2 4 6 5" xfId="1636"/>
    <cellStyle name="常规 2 5 2" xfId="1637"/>
    <cellStyle name="20% - 强调文字颜色 3 4 2_2015财政决算公开" xfId="1638"/>
    <cellStyle name="常规 48" xfId="1639"/>
    <cellStyle name="常规 53" xfId="1640"/>
    <cellStyle name="20% - 强调文字颜色 3 4 3" xfId="1641"/>
    <cellStyle name="20% - 强调文字颜色 3 4 3 2" xfId="1642"/>
    <cellStyle name="20% - 强调文字颜色 3 4 4" xfId="1643"/>
    <cellStyle name="20% - 强调文字颜色 4 2 3 2" xfId="1644"/>
    <cellStyle name="20% - 强调文字颜色 3 4_2015财政决算公开" xfId="1645"/>
    <cellStyle name="20% - 强调文字颜色 3 5" xfId="1646"/>
    <cellStyle name="常规 3 2 8" xfId="1647"/>
    <cellStyle name="20% - 强调文字颜色 3 5 2" xfId="1648"/>
    <cellStyle name="常规 3 2 8 2" xfId="1649"/>
    <cellStyle name="20% - 强调文字颜色 3 5 2 2" xfId="1650"/>
    <cellStyle name="百分比 7 2 4" xfId="1651"/>
    <cellStyle name="20% - 强调文字颜色 3 5 2 2 2" xfId="1652"/>
    <cellStyle name="警告文本 3 2 3" xfId="1653"/>
    <cellStyle name="20% - 强调文字颜色 3 5 2 3" xfId="1654"/>
    <cellStyle name="常规 3 5 2" xfId="1655"/>
    <cellStyle name="20% - 强调文字颜色 3 5 2_2015财政决算公开" xfId="1656"/>
    <cellStyle name="20% - 强调文字颜色 3 5 3" xfId="1657"/>
    <cellStyle name="20% - 强调文字颜色 3 5 3 2" xfId="1658"/>
    <cellStyle name="20% - 强调文字颜色 3 5 4" xfId="1659"/>
    <cellStyle name="20% - 强调文字颜色 4 2 4 2" xfId="1660"/>
    <cellStyle name="20% - 强调文字颜色 3 6 2 2" xfId="1661"/>
    <cellStyle name="常规 7 3" xfId="1662"/>
    <cellStyle name="20% - 强调文字颜色 3 6 3" xfId="1663"/>
    <cellStyle name="60% - 强调文字颜色 1 3 2 2" xfId="1664"/>
    <cellStyle name="20% - 强调文字颜色 3 6_2015财政决算公开" xfId="1665"/>
    <cellStyle name="20% - 强调文字颜色 4 2" xfId="1666"/>
    <cellStyle name="标题 5 3 2 2" xfId="1667"/>
    <cellStyle name="常规 3 3 5" xfId="1668"/>
    <cellStyle name="好 3 2 2 3" xfId="1669"/>
    <cellStyle name="20% - 强调文字颜色 4 2 2" xfId="1670"/>
    <cellStyle name="标题 5 3 2 2 2" xfId="1671"/>
    <cellStyle name="20% - 强调文字颜色 4 2 2 2 3" xfId="1672"/>
    <cellStyle name="20% - 强调文字颜色 4 2 2 2_2015财政决算公开" xfId="1673"/>
    <cellStyle name="20% - 强调文字颜色 4 2 2 3 2" xfId="1674"/>
    <cellStyle name="20% - 强调文字颜色 4 2 2 4" xfId="1675"/>
    <cellStyle name="20% - 强调文字颜色 4 2 2_2015财政决算公开" xfId="1676"/>
    <cellStyle name="20% - 强调文字颜色 4 2 3" xfId="1677"/>
    <cellStyle name="20% - 强调文字颜色 4 2 3 2 2" xfId="1678"/>
    <cellStyle name="20% - 强调文字颜色 4 2 3 2 3" xfId="1679"/>
    <cellStyle name="常规 2 7 2" xfId="1680"/>
    <cellStyle name="20% - 强调文字颜色 4 2 3 3" xfId="1681"/>
    <cellStyle name="20% - 强调文字颜色 4 2 3 3 2" xfId="1682"/>
    <cellStyle name="20% - 强调文字颜色 4 2 3 4" xfId="1683"/>
    <cellStyle name="20% - 强调文字颜色 4 2 3 5" xfId="1684"/>
    <cellStyle name="汇总 3 2 2 2" xfId="1685"/>
    <cellStyle name="20% - 强调文字颜色 4 2 3_2015财政决算公开" xfId="1686"/>
    <cellStyle name="20% - 强调文字颜色 4 2 4" xfId="1687"/>
    <cellStyle name="20% - 强调文字颜色 4 2 4 2 2" xfId="1688"/>
    <cellStyle name="20% - 强调文字颜色 4 2 4 3" xfId="1689"/>
    <cellStyle name="20% - 强调文字颜色 4 2 4 4" xfId="1690"/>
    <cellStyle name="20% - 强调文字颜色 4 2 4_2015财政决算公开" xfId="1691"/>
    <cellStyle name="标题 3 2 3 2" xfId="1692"/>
    <cellStyle name="好 6 2" xfId="1693"/>
    <cellStyle name="20% - 强调文字颜色 4 2 5" xfId="1694"/>
    <cellStyle name="20% - 强调文字颜色 4 2 5 2" xfId="1695"/>
    <cellStyle name="60% - 强调文字颜色 1 3 2 3" xfId="1696"/>
    <cellStyle name="20% - 强调文字颜色 4 2 6" xfId="1697"/>
    <cellStyle name="20% - 强调文字颜色 4 2 7" xfId="1698"/>
    <cellStyle name="常规 10 3 2" xfId="1699"/>
    <cellStyle name="20% - 强调文字颜色 4 2_2015财政决算公开" xfId="1700"/>
    <cellStyle name="常规 2 5 2 4" xfId="1701"/>
    <cellStyle name="40% - 强调文字颜色 4 5 3 2" xfId="1702"/>
    <cellStyle name="检查单元格 8" xfId="1703"/>
    <cellStyle name="强调文字颜色 2 2 5 2" xfId="1704"/>
    <cellStyle name="20% - 强调文字颜色 4 3" xfId="1705"/>
    <cellStyle name="标题 5 3 2 3" xfId="1706"/>
    <cellStyle name="20% - 强调文字颜色 4 3 2" xfId="1707"/>
    <cellStyle name="20% - 强调文字颜色 4 3 2 2" xfId="1708"/>
    <cellStyle name="20% - 强调文字颜色 4 3 4" xfId="1709"/>
    <cellStyle name="20% - 强调文字颜色 4 3 2 2 2" xfId="1710"/>
    <cellStyle name="20% - 强调文字颜色 4 3 4 2" xfId="1711"/>
    <cellStyle name="20% - 强调文字颜色 4 5 4" xfId="1712"/>
    <cellStyle name="20% - 强调文字颜色 4 3 2 2 2 2" xfId="1713"/>
    <cellStyle name="20% - 强调文字颜色 6 5 4" xfId="1714"/>
    <cellStyle name="20% - 强调文字颜色 4 3 2 2 3" xfId="1715"/>
    <cellStyle name="20% - 强调文字颜色 4 3 2 2_2015财政决算公开" xfId="1716"/>
    <cellStyle name="20% - 强调文字颜色 4 3 2 3" xfId="1717"/>
    <cellStyle name="20% - 强调文字颜色 4 3 5" xfId="1718"/>
    <cellStyle name="20% - 强调文字颜色 4 3 2 4" xfId="1719"/>
    <cellStyle name="20% - 强调文字颜色 4 3 3" xfId="1720"/>
    <cellStyle name="20% - 强调文字颜色 4 3 3 2" xfId="1721"/>
    <cellStyle name="20% - 强调文字颜色 4 4 4" xfId="1722"/>
    <cellStyle name="20% - 强调文字颜色 4 3 3 2 2" xfId="1723"/>
    <cellStyle name="20% - 强调文字颜色 5 5 4" xfId="1724"/>
    <cellStyle name="20% - 强调文字颜色 4 3 3 3" xfId="1725"/>
    <cellStyle name="20% - 强调文字颜色 4 3 3_2015财政决算公开" xfId="1726"/>
    <cellStyle name="40% - 强调文字颜色 5 3 2" xfId="1727"/>
    <cellStyle name="好 2 4 2" xfId="1728"/>
    <cellStyle name="20% - 强调文字颜色 4 3_2015财政决算公开" xfId="1729"/>
    <cellStyle name="常规 44 2" xfId="1730"/>
    <cellStyle name="货币 2" xfId="1731"/>
    <cellStyle name="20% - 强调文字颜色 4 4 2" xfId="1732"/>
    <cellStyle name="20% - 强调文字颜色 4 4 2 2" xfId="1733"/>
    <cellStyle name="20% - 强调文字颜色 5 3 4" xfId="1734"/>
    <cellStyle name="20% - 强调文字颜色 4 4 2 2 2" xfId="1735"/>
    <cellStyle name="20% - 强调文字颜色 5 3 4 2" xfId="1736"/>
    <cellStyle name="20% - 强调文字颜色 4 4 2 3" xfId="1737"/>
    <cellStyle name="20% - 强调文字颜色 5 3 5" xfId="1738"/>
    <cellStyle name="20% - 强调文字颜色 4 4 2_2015财政决算公开" xfId="1739"/>
    <cellStyle name="20% - 强调文字颜色 4 4 3" xfId="1740"/>
    <cellStyle name="20% - 强调文字颜色 4 4 3 2" xfId="1741"/>
    <cellStyle name="20% - 强调文字颜色 5 4 4" xfId="1742"/>
    <cellStyle name="20% - 强调文字颜色 4 4_2015财政决算公开" xfId="1743"/>
    <cellStyle name="20% - 强调文字颜色 4 5" xfId="1744"/>
    <cellStyle name="标题 5 2 2 2 2 2" xfId="1745"/>
    <cellStyle name="常规 2 3 5 2 2" xfId="1746"/>
    <cellStyle name="20% - 强调文字颜色 4 5 2" xfId="1747"/>
    <cellStyle name="20% - 强调文字颜色 4 5 2 2" xfId="1748"/>
    <cellStyle name="20% - 强调文字颜色 6 3 4" xfId="1749"/>
    <cellStyle name="20% - 强调文字颜色 4 5 2 2 2" xfId="1750"/>
    <cellStyle name="20% - 强调文字颜色 6 3 4 2" xfId="1751"/>
    <cellStyle name="20% - 强调文字颜色 4 5 2_2015财政决算公开" xfId="1752"/>
    <cellStyle name="20% - 强调文字颜色 4 5 3" xfId="1753"/>
    <cellStyle name="20% - 强调文字颜色 4 5 3 2" xfId="1754"/>
    <cellStyle name="20% - 强调文字颜色 6 4 4" xfId="1755"/>
    <cellStyle name="20% - 强调文字颜色 4 5_2015财政决算公开" xfId="1756"/>
    <cellStyle name="货币 3 4 3 2" xfId="1757"/>
    <cellStyle name="20% - 强调文字颜色 4 6 2 2" xfId="1758"/>
    <cellStyle name="20% - 强调文字颜色 4 6 3" xfId="1759"/>
    <cellStyle name="60% - 强调文字颜色 1 4 2 2" xfId="1760"/>
    <cellStyle name="20% - 强调文字颜色 4 6_2015财政决算公开" xfId="1761"/>
    <cellStyle name="20% - 强调文字颜色 4 7" xfId="1762"/>
    <cellStyle name="20% - 强调文字颜色 4 7 2" xfId="1763"/>
    <cellStyle name="20% - 强调文字颜色 4 8" xfId="1764"/>
    <cellStyle name="20% - 强调文字颜色 4 9" xfId="1765"/>
    <cellStyle name="20% - 强调文字颜色 5 2" xfId="1766"/>
    <cellStyle name="标题 5 3 3 2" xfId="1767"/>
    <cellStyle name="常规 3 4 5" xfId="1768"/>
    <cellStyle name="20% - 强调文字颜色 5 2 2" xfId="1769"/>
    <cellStyle name="40% - 强调文字颜色 6 2 7" xfId="1770"/>
    <cellStyle name="20% - 强调文字颜色 5 2 2 2" xfId="1771"/>
    <cellStyle name="40% - 强调文字颜色 2 7" xfId="1772"/>
    <cellStyle name="常规 4 2 6 4" xfId="1773"/>
    <cellStyle name="20% - 强调文字颜色 5 2 2 2 2" xfId="1774"/>
    <cellStyle name="40% - 强调文字颜色 1 2 3 5" xfId="1775"/>
    <cellStyle name="40% - 强调文字颜色 2 7 2" xfId="1776"/>
    <cellStyle name="常规 4 2 6 4 2" xfId="1777"/>
    <cellStyle name="20% - 强调文字颜色 5 2 2 2 3" xfId="1778"/>
    <cellStyle name="20% - 强调文字颜色 5 2 2 2_2015财政决算公开" xfId="1779"/>
    <cellStyle name="20% - 强调文字颜色 5 2 2 3" xfId="1780"/>
    <cellStyle name="40% - 强调文字颜色 2 8" xfId="1781"/>
    <cellStyle name="常规 4 2 6 5" xfId="1782"/>
    <cellStyle name="货币 5 2 2" xfId="1783"/>
    <cellStyle name="20% - 强调文字颜色 5 2 2 3 2" xfId="1784"/>
    <cellStyle name="标题 1 3" xfId="1785"/>
    <cellStyle name="20% - 强调文字颜色 5 2 2 4" xfId="1786"/>
    <cellStyle name="20% - 强调文字颜色 5 2 2_2015财政决算公开" xfId="1787"/>
    <cellStyle name="20% - 强调文字颜色 5 2 3" xfId="1788"/>
    <cellStyle name="20% - 强调文字颜色 5 2 3 2" xfId="1789"/>
    <cellStyle name="40% - 强调文字颜色 3 7" xfId="1790"/>
    <cellStyle name="20% - 强调文字颜色 5 2 3 3" xfId="1791"/>
    <cellStyle name="40% - 强调文字颜色 3 8" xfId="1792"/>
    <cellStyle name="货币 5 3 2" xfId="1793"/>
    <cellStyle name="20% - 强调文字颜色 5 2 3_2015财政决算公开" xfId="1794"/>
    <cellStyle name="20% - 强调文字颜色 5 2 4" xfId="1795"/>
    <cellStyle name="20% - 强调文字颜色 5 2 4 2" xfId="1796"/>
    <cellStyle name="40% - 强调文字颜色 4 7" xfId="1797"/>
    <cellStyle name="20% - 强调文字颜色 5 2 5" xfId="1798"/>
    <cellStyle name="20% - 强调文字颜色 5 2_2015财政决算公开" xfId="1799"/>
    <cellStyle name="20% - 强调文字颜色 5 3" xfId="1800"/>
    <cellStyle name="20% - 强调文字颜色 5 3 2" xfId="1801"/>
    <cellStyle name="货币 2 2 6 5" xfId="1802"/>
    <cellStyle name="20% - 强调文字颜色 5 3 2 2" xfId="1803"/>
    <cellStyle name="20% - 强调文字颜色 5 3 2 2 2" xfId="1804"/>
    <cellStyle name="20% - 强调文字颜色 5 3 2 2 2 2" xfId="1805"/>
    <cellStyle name="常规 3 7 3" xfId="1806"/>
    <cellStyle name="20% - 强调文字颜色 5 3 2 2 3" xfId="1807"/>
    <cellStyle name="20% - 强调文字颜色 5 3 2 2_2015财政决算公开" xfId="1808"/>
    <cellStyle name="60% - 强调文字颜色 1 9" xfId="1809"/>
    <cellStyle name="20% - 强调文字颜色 5 3 2 3" xfId="1810"/>
    <cellStyle name="20% - 强调文字颜色 5 3 2 3 2" xfId="1811"/>
    <cellStyle name="20% - 强调文字颜色 5 3 2 4" xfId="1812"/>
    <cellStyle name="20% - 强调文字颜色 5 3 2_2015财政决算公开" xfId="1813"/>
    <cellStyle name="20% - 强调文字颜色 5 3 3" xfId="1814"/>
    <cellStyle name="20% - 强调文字颜色 5 3 3 2" xfId="1815"/>
    <cellStyle name="20% - 强调文字颜色 5 3 3 2 2" xfId="1816"/>
    <cellStyle name="20% - 强调文字颜色 5 3 3 3" xfId="1817"/>
    <cellStyle name="20% - 强调文字颜色 5 3_2015财政决算公开" xfId="1818"/>
    <cellStyle name="Percent_laroux" xfId="1819"/>
    <cellStyle name="常规 3 4" xfId="1820"/>
    <cellStyle name="20% - 强调文字颜色 5 4" xfId="1821"/>
    <cellStyle name="20% - 强调文字颜色 5 4 2" xfId="1822"/>
    <cellStyle name="20% - 强调文字颜色 5 4 2 2" xfId="1823"/>
    <cellStyle name="20% - 强调文字颜色 5 4 2 2 2" xfId="1824"/>
    <cellStyle name="40% - 强调文字颜色 3 2 3 5" xfId="1825"/>
    <cellStyle name="20% - 强调文字颜色 5 4 2 3" xfId="1826"/>
    <cellStyle name="20% - 强调文字颜色 5 4 2_2015财政决算公开" xfId="1827"/>
    <cellStyle name="20% - 强调文字颜色 5 4 3" xfId="1828"/>
    <cellStyle name="20% - 强调文字颜色 5 4 3 2" xfId="1829"/>
    <cellStyle name="20% - 强调文字颜色 5 5" xfId="1830"/>
    <cellStyle name="常规 2 3 5 3 2" xfId="1831"/>
    <cellStyle name="20% - 强调文字颜色 5 5 2" xfId="1832"/>
    <cellStyle name="20% - 强调文字颜色 5 5 2 2" xfId="1833"/>
    <cellStyle name="20% - 强调文字颜色 5 5 2 3" xfId="1834"/>
    <cellStyle name="20% - 强调文字颜色 5 5 2_2015财政决算公开" xfId="1835"/>
    <cellStyle name="20% - 强调文字颜色 5 5 3" xfId="1836"/>
    <cellStyle name="20% - 强调文字颜色 5 5 3 2" xfId="1837"/>
    <cellStyle name="20% - 强调文字颜色 5 5_2015财政决算公开" xfId="1838"/>
    <cellStyle name="20% - 强调文字颜色 6 2 2 2" xfId="1839"/>
    <cellStyle name="20% - 强调文字颜色 5 6 2" xfId="1840"/>
    <cellStyle name="60% - 强调文字颜色 6 3 2 2 2 2" xfId="1841"/>
    <cellStyle name="20% - 强调文字颜色 5 6 2 2" xfId="1842"/>
    <cellStyle name="表标题 5" xfId="1843"/>
    <cellStyle name="20% - 强调文字颜色 5 6_2015财政决算公开" xfId="1844"/>
    <cellStyle name="20% - 强调文字颜色 5 7" xfId="1845"/>
    <cellStyle name="60% - 强调文字颜色 6 3 2 2 3" xfId="1846"/>
    <cellStyle name="20% - 强调文字颜色 5 7 2" xfId="1847"/>
    <cellStyle name="20% - 强调文字颜色 6 2 2 2_2015财政决算公开" xfId="1848"/>
    <cellStyle name="20% - 强调文字颜色 5 8" xfId="1849"/>
    <cellStyle name="20% - 强调文字颜色 6 2" xfId="1850"/>
    <cellStyle name="常规 3 5 5" xfId="1851"/>
    <cellStyle name="20% - 强调文字颜色 6 2 2" xfId="1852"/>
    <cellStyle name="20% - 强调文字颜色 6 2 2 2 2" xfId="1853"/>
    <cellStyle name="20% - 强调文字颜色 6 2 2 2 2 2" xfId="1854"/>
    <cellStyle name="百分比 4 5" xfId="1855"/>
    <cellStyle name="常规 2 2 9" xfId="1856"/>
    <cellStyle name="20% - 强调文字颜色 6 2 2 2 3" xfId="1857"/>
    <cellStyle name="20% - 强调文字颜色 6 2 2 3" xfId="1858"/>
    <cellStyle name="20% - 强调文字颜色 6 2 2 4" xfId="1859"/>
    <cellStyle name="20% - 强调文字颜色 6 2 3" xfId="1860"/>
    <cellStyle name="20% - 强调文字颜色 6 2 3 2" xfId="1861"/>
    <cellStyle name="20% - 强调文字颜色 6 2 3 2 2" xfId="1862"/>
    <cellStyle name="20% - 强调文字颜色 6 2 3 3" xfId="1863"/>
    <cellStyle name="20% - 强调文字颜色 6 2 4" xfId="1864"/>
    <cellStyle name="20% - 强调文字颜色 6 2 4 2" xfId="1865"/>
    <cellStyle name="20% - 强调文字颜色 6 2 5" xfId="1866"/>
    <cellStyle name="20% - 强调文字颜色 6 2_2015财政决算公开" xfId="1867"/>
    <cellStyle name="20% - 强调文字颜色 6 3" xfId="1868"/>
    <cellStyle name="20% - 强调文字颜色 6 3 2" xfId="1869"/>
    <cellStyle name="常规 14 7" xfId="1870"/>
    <cellStyle name="20% - 强调文字颜色 6 3 2 2" xfId="1871"/>
    <cellStyle name="20% - 强调文字颜色 6 3 2 2 2" xfId="1872"/>
    <cellStyle name="20% - 强调文字颜色 6 3 2 2 3" xfId="1873"/>
    <cellStyle name="20% - 强调文字颜色 6 3 2 2_2015财政决算公开" xfId="1874"/>
    <cellStyle name="20% - 强调文字颜色 6 3 2 3" xfId="1875"/>
    <cellStyle name="20% - 强调文字颜色 6 6_2015财政决算公开" xfId="1876"/>
    <cellStyle name="20% - 强调文字颜色 6 3 2 4" xfId="1877"/>
    <cellStyle name="20% - 强调文字颜色 6 3 2_2015财政决算公开" xfId="1878"/>
    <cellStyle name="20% - 强调文字颜色 6 3 3" xfId="1879"/>
    <cellStyle name="no dec" xfId="1880"/>
    <cellStyle name="20% - 强调文字颜色 6 3 3 2" xfId="1881"/>
    <cellStyle name="no dec 2" xfId="1882"/>
    <cellStyle name="20% - 强调文字颜色 6 3 3 2 2" xfId="1883"/>
    <cellStyle name="20% - 强调文字颜色 6 3 3 3" xfId="1884"/>
    <cellStyle name="20% - 强调文字颜色 6 3 3_2015财政决算公开" xfId="1885"/>
    <cellStyle name="汇总 2 3 2 2" xfId="1886"/>
    <cellStyle name="货币 2 2 2 3 2" xfId="1887"/>
    <cellStyle name="20% - 强调文字颜色 6 3_2015财政决算公开" xfId="1888"/>
    <cellStyle name="20% - 强调文字颜色 6 4" xfId="1889"/>
    <cellStyle name="20% - 强调文字颜色 6 4 2" xfId="1890"/>
    <cellStyle name="20% - 强调文字颜色 6 4 2 2 2" xfId="1891"/>
    <cellStyle name="20% - 强调文字颜色 6 4 2 3" xfId="1892"/>
    <cellStyle name="60% - 着色 4 2" xfId="1893"/>
    <cellStyle name="20% - 强调文字颜色 6 4 2_2015财政决算公开" xfId="1894"/>
    <cellStyle name="20% - 强调文字颜色 6 4 3" xfId="1895"/>
    <cellStyle name="20% - 强调文字颜色 6 4 3 2" xfId="1896"/>
    <cellStyle name="20% - 强调文字颜色 6 4_2015财政决算公开" xfId="1897"/>
    <cellStyle name="20% - 强调文字颜色 6 5" xfId="1898"/>
    <cellStyle name="20% - 强调文字颜色 6 5 2" xfId="1899"/>
    <cellStyle name="20% - 强调文字颜色 6 5 2 2" xfId="1900"/>
    <cellStyle name="20% - 强调文字颜色 6 5 2 2 2" xfId="1901"/>
    <cellStyle name="20% - 强调文字颜色 6 5 2 3" xfId="1902"/>
    <cellStyle name="20% - 强调文字颜色 6 5 2_2015财政决算公开" xfId="1903"/>
    <cellStyle name="40% - 强调文字颜色 1 3 2 3" xfId="1904"/>
    <cellStyle name="20% - 强调文字颜色 6 5 3" xfId="1905"/>
    <cellStyle name="20% - 强调文字颜色 6 5 3 2" xfId="1906"/>
    <cellStyle name="20% - 强调文字颜色 6 6 2" xfId="1907"/>
    <cellStyle name="20% - 强调文字颜色 6 6 2 2" xfId="1908"/>
    <cellStyle name="20% - 强调文字颜色 6 7" xfId="1909"/>
    <cellStyle name="40% - 强调文字颜色 3 4 2 2" xfId="1910"/>
    <cellStyle name="20% - 强调文字颜色 6 7 2" xfId="1911"/>
    <cellStyle name="40% - 强调文字颜色 3 4 2 2 2" xfId="1912"/>
    <cellStyle name="20% - 强调文字颜色 6 8" xfId="1913"/>
    <cellStyle name="40% - 强调文字颜色 3 4 2 3" xfId="1914"/>
    <cellStyle name="20% - 着色 1" xfId="1915"/>
    <cellStyle name="计算 3" xfId="1916"/>
    <cellStyle name="20% - 着色 1 2" xfId="1917"/>
    <cellStyle name="标题 2 2_2015财政决算公开" xfId="1918"/>
    <cellStyle name="计算 3 2" xfId="1919"/>
    <cellStyle name="20% - 着色 2" xfId="1920"/>
    <cellStyle name="计算 4" xfId="1921"/>
    <cellStyle name="20% - 着色 2 2" xfId="1922"/>
    <cellStyle name="计算 4 2" xfId="1923"/>
    <cellStyle name="20% - 着色 3" xfId="1924"/>
    <cellStyle name="60% - 强调文字颜色 3 2 3 2 2" xfId="1925"/>
    <cellStyle name="超级链接 4 2" xfId="1926"/>
    <cellStyle name="计算 5" xfId="1927"/>
    <cellStyle name="20% - 着色 3 2" xfId="1928"/>
    <cellStyle name="60% - 强调文字颜色 3 2 3 2 2 2" xfId="1929"/>
    <cellStyle name="计算 5 2" xfId="1930"/>
    <cellStyle name="20% - 着色 4 2" xfId="1931"/>
    <cellStyle name="Currency1" xfId="1932"/>
    <cellStyle name="计算 6 2" xfId="1933"/>
    <cellStyle name="20% - 着色 5 2" xfId="1934"/>
    <cellStyle name="计算 7 2" xfId="1935"/>
    <cellStyle name="20% - 着色 6" xfId="1936"/>
    <cellStyle name="计算 8" xfId="1937"/>
    <cellStyle name="20% - 着色 6 2" xfId="1938"/>
    <cellStyle name="40% - 强调文字颜色 1 2" xfId="1939"/>
    <cellStyle name="40% - 强调文字颜色 1 2 2" xfId="1940"/>
    <cellStyle name="60% - 强调文字颜色 2 2 7" xfId="1941"/>
    <cellStyle name="货币 3 6 3" xfId="1942"/>
    <cellStyle name="40% - 强调文字颜色 1 2 2 2" xfId="1943"/>
    <cellStyle name="货币 3 6 3 2" xfId="1944"/>
    <cellStyle name="40% - 强调文字颜色 1 2 2 2 2" xfId="1945"/>
    <cellStyle name="汇总 2 4" xfId="1946"/>
    <cellStyle name="40% - 强调文字颜色 1 2 2 2 2 2" xfId="1947"/>
    <cellStyle name="汇总 2 4 2" xfId="1948"/>
    <cellStyle name="货币 2 2 3 3" xfId="1949"/>
    <cellStyle name="链接单元格 2 2 3" xfId="1950"/>
    <cellStyle name="40% - 强调文字颜色 1 2 2 2 3" xfId="1951"/>
    <cellStyle name="汇总 2 5" xfId="1952"/>
    <cellStyle name="40% - 强调文字颜色 1 2 2 2_2015财政决算公开" xfId="1953"/>
    <cellStyle name="标题 4 2 3 4" xfId="1954"/>
    <cellStyle name="40% - 强调文字颜色 1 2 2 3" xfId="1955"/>
    <cellStyle name="40% - 强调文字颜色 1 2 2 3 2" xfId="1956"/>
    <cellStyle name="汇总 3 4" xfId="1957"/>
    <cellStyle name="40% - 强调文字颜色 1 2 2 4" xfId="1958"/>
    <cellStyle name="40% - 强调文字颜色 1 2 2_2015财政决算公开" xfId="1959"/>
    <cellStyle name="40% - 强调文字颜色 1 2 3" xfId="1960"/>
    <cellStyle name="货币 3 6 4" xfId="1961"/>
    <cellStyle name="40% - 强调文字颜色 1 2 3 2" xfId="1962"/>
    <cellStyle name="货币 3 6 4 2" xfId="1963"/>
    <cellStyle name="40% - 强调文字颜色 1 2 3 2 2" xfId="1964"/>
    <cellStyle name="40% - 强调文字颜色 1 2 3 2 2 2" xfId="1965"/>
    <cellStyle name="货币 3 2 3 3" xfId="1966"/>
    <cellStyle name="40% - 强调文字颜色 1 2 3 2 3" xfId="1967"/>
    <cellStyle name="40% - 强调文字颜色 1 2 3 2_2015财政决算公开" xfId="1968"/>
    <cellStyle name="40% - 强调文字颜色 1 2 3 3" xfId="1969"/>
    <cellStyle name="40% - 强调文字颜色 1 2 3 4" xfId="1970"/>
    <cellStyle name="40% - 强调文字颜色 1 2 3_2015财政决算公开" xfId="1971"/>
    <cellStyle name="40% - 强调文字颜色 1 2 4" xfId="1972"/>
    <cellStyle name="货币 3 6 5" xfId="1973"/>
    <cellStyle name="40% - 强调文字颜色 1 2 4 2" xfId="1974"/>
    <cellStyle name="40% - 强调文字颜色 1 2 4 2 2" xfId="1975"/>
    <cellStyle name="40% - 强调文字颜色 1 2 4 3" xfId="1976"/>
    <cellStyle name="40% - 强调文字颜色 1 2 4 4" xfId="1977"/>
    <cellStyle name="标题 1 2" xfId="1978"/>
    <cellStyle name="千位分隔 4 3 3" xfId="1979"/>
    <cellStyle name="40% - 强调文字颜色 1 2 4_2015财政决算公开" xfId="1980"/>
    <cellStyle name="40% - 强调文字颜色 1 2 5" xfId="1981"/>
    <cellStyle name="40% - 强调文字颜色 1 2 5 2" xfId="1982"/>
    <cellStyle name="40% - 强调文字颜色 1 2 7" xfId="1983"/>
    <cellStyle name="40% - 强调文字颜色 1 2_2015财政决算公开" xfId="1984"/>
    <cellStyle name="40% - 强调文字颜色 1 3" xfId="1985"/>
    <cellStyle name="常规 9 2" xfId="1986"/>
    <cellStyle name="40% - 强调文字颜色 1 3 2" xfId="1987"/>
    <cellStyle name="常规 9 2 2" xfId="1988"/>
    <cellStyle name="40% - 强调文字颜色 1 3 2 2" xfId="1989"/>
    <cellStyle name="常规 9 2 2 2" xfId="1990"/>
    <cellStyle name="40% - 强调文字颜色 1 3 2 2 2" xfId="1991"/>
    <cellStyle name="40% - 强调文字颜色 1 3 2 2 2 2" xfId="1992"/>
    <cellStyle name="40% - 强调文字颜色 1 3 2 2 3" xfId="1993"/>
    <cellStyle name="40% - 强调文字颜色 1 3 2 2_2015财政决算公开" xfId="1994"/>
    <cellStyle name="40% - 强调文字颜色 1 3 2 3 2" xfId="1995"/>
    <cellStyle name="40% - 强调文字颜色 1 3 2 4" xfId="1996"/>
    <cellStyle name="40% - 强调文字颜色 1 3 2_2015财政决算公开" xfId="1997"/>
    <cellStyle name="40% - 强调文字颜色 1 3 3" xfId="1998"/>
    <cellStyle name="常规 9 2 3" xfId="1999"/>
    <cellStyle name="40% - 强调文字颜色 1 3 3 2" xfId="2000"/>
    <cellStyle name="40% - 强调文字颜色 1 3 3 2 2" xfId="2001"/>
    <cellStyle name="40% - 强调文字颜色 1 3 3 3" xfId="2002"/>
    <cellStyle name="40% - 强调文字颜色 1 3 3_2015财政决算公开" xfId="2003"/>
    <cellStyle name="40% - 强调文字颜色 1 3 4" xfId="2004"/>
    <cellStyle name="常规 10 2_2015财政决算公开" xfId="2005"/>
    <cellStyle name="40% - 强调文字颜色 1 3 4 2" xfId="2006"/>
    <cellStyle name="计算 9" xfId="2007"/>
    <cellStyle name="40% - 强调文字颜色 1 3 5" xfId="2008"/>
    <cellStyle name="40% - 强调文字颜色 1 3_2015财政决算公开" xfId="2009"/>
    <cellStyle name="常规 2 4 2 5" xfId="2010"/>
    <cellStyle name="40% - 强调文字颜色 1 4" xfId="2011"/>
    <cellStyle name="60% - 强调文字颜色 1 3 2 3 2" xfId="2012"/>
    <cellStyle name="常规 9 3" xfId="2013"/>
    <cellStyle name="40% - 强调文字颜色 1 4 2" xfId="2014"/>
    <cellStyle name="常规 9 3 2" xfId="2015"/>
    <cellStyle name="40% - 强调文字颜色 1 4 2 2" xfId="2016"/>
    <cellStyle name="40% - 强调文字颜色 1 4 2 2 2" xfId="2017"/>
    <cellStyle name="40% - 强调文字颜色 1 4 2 3" xfId="2018"/>
    <cellStyle name="40% - 强调文字颜色 1 4 2_2015财政决算公开" xfId="2019"/>
    <cellStyle name="40% - 强调文字颜色 1 4 3" xfId="2020"/>
    <cellStyle name="40% - 强调文字颜色 1 4 3 2" xfId="2021"/>
    <cellStyle name="40% - 强调文字颜色 1 5" xfId="2022"/>
    <cellStyle name="常规 4 2 5 2" xfId="2023"/>
    <cellStyle name="40% - 强调文字颜色 6 2 4_2015财政决算公开" xfId="2024"/>
    <cellStyle name="常规 9 4" xfId="2025"/>
    <cellStyle name="40% - 强调文字颜色 1 5 2" xfId="2026"/>
    <cellStyle name="常规 4 2 5 2 2" xfId="2027"/>
    <cellStyle name="40% - 强调文字颜色 1 5 2 2" xfId="2028"/>
    <cellStyle name="40% - 强调文字颜色 1 5 2 2 2" xfId="2029"/>
    <cellStyle name="40% - 强调文字颜色 1 5 2 3" xfId="2030"/>
    <cellStyle name="40% - 强调文字颜色 1 5 2_2015财政决算公开" xfId="2031"/>
    <cellStyle name="常规 3 4 2" xfId="2032"/>
    <cellStyle name="40% - 强调文字颜色 1 5 3 2" xfId="2033"/>
    <cellStyle name="40% - 强调文字颜色 1 5 4" xfId="2034"/>
    <cellStyle name="40% - 强调文字颜色 1 5_2015财政决算公开" xfId="2035"/>
    <cellStyle name="差 2 3" xfId="2036"/>
    <cellStyle name="解释性文本 5 3" xfId="2037"/>
    <cellStyle name="40% - 强调文字颜色 1 6" xfId="2038"/>
    <cellStyle name="常规 4 2 5 3" xfId="2039"/>
    <cellStyle name="常规 9 5" xfId="2040"/>
    <cellStyle name="40% - 强调文字颜色 1 6 2" xfId="2041"/>
    <cellStyle name="常规 4 2 5 3 2" xfId="2042"/>
    <cellStyle name="40% - 强调文字颜色 1 6 2 2" xfId="2043"/>
    <cellStyle name="40% - 强调文字颜色 1 6 3" xfId="2044"/>
    <cellStyle name="40% - 强调文字颜色 1 7" xfId="2045"/>
    <cellStyle name="常规 4 2 5 4" xfId="2046"/>
    <cellStyle name="40% - 强调文字颜色 1 8" xfId="2047"/>
    <cellStyle name="40% - 强调文字颜色 1 9" xfId="2048"/>
    <cellStyle name="40% - 强调文字颜色 2 2" xfId="2049"/>
    <cellStyle name="40% - 强调文字颜色 2 2 2" xfId="2050"/>
    <cellStyle name="60% - 强调文字颜色 2 2 3 5" xfId="2051"/>
    <cellStyle name="60% - 强调文字颜色 3 2 7" xfId="2052"/>
    <cellStyle name="货币 4 6 3" xfId="2053"/>
    <cellStyle name="40% - 强调文字颜色 2 2 2 2" xfId="2054"/>
    <cellStyle name="常规 18_2015财政决算公开" xfId="2055"/>
    <cellStyle name="常规 2 2 3 4 4" xfId="2056"/>
    <cellStyle name="货币 4 6 3 2" xfId="2057"/>
    <cellStyle name="40% - 强调文字颜色 2 2 2 2 2" xfId="2058"/>
    <cellStyle name="常规 2 2 3 4 4 2" xfId="2059"/>
    <cellStyle name="常规 2 4 3" xfId="2060"/>
    <cellStyle name="40% - 强调文字颜色 2 2 2 2 2 2" xfId="2061"/>
    <cellStyle name="常规 2 4 3 2" xfId="2062"/>
    <cellStyle name="40% - 强调文字颜色 2 2 2 2 3" xfId="2063"/>
    <cellStyle name="常规 2 4 4" xfId="2064"/>
    <cellStyle name="40% - 强调文字颜色 2 2 2 2_2015财政决算公开" xfId="2065"/>
    <cellStyle name="40% - 强调文字颜色 2 2 2 3" xfId="2066"/>
    <cellStyle name="标题 1 4 2 2" xfId="2067"/>
    <cellStyle name="常规 2 2 3 4 5" xfId="2068"/>
    <cellStyle name="40% - 强调文字颜色 2 2 2 3 2" xfId="2069"/>
    <cellStyle name="常规 2 5 3" xfId="2070"/>
    <cellStyle name="40% - 强调文字颜色 2 2 2 4" xfId="2071"/>
    <cellStyle name="计算 4 3 2" xfId="2072"/>
    <cellStyle name="40% - 强调文字颜色 2 2 3" xfId="2073"/>
    <cellStyle name="货币 4 6 4" xfId="2074"/>
    <cellStyle name="40% - 强调文字颜色 2 2 3 2" xfId="2075"/>
    <cellStyle name="货币 4 6 4 2" xfId="2076"/>
    <cellStyle name="40% - 强调文字颜色 2 2 3 3" xfId="2077"/>
    <cellStyle name="40% - 强调文字颜色 2 2 3_2015财政决算公开" xfId="2078"/>
    <cellStyle name="标题 5 2 4 2" xfId="2079"/>
    <cellStyle name="常规 2 5 5" xfId="2080"/>
    <cellStyle name="40% - 强调文字颜色 2 2 4" xfId="2081"/>
    <cellStyle name="货币 4 6 5" xfId="2082"/>
    <cellStyle name="40% - 强调文字颜色 2 2 4 2" xfId="2083"/>
    <cellStyle name="40% - 强调文字颜色 2 2 5" xfId="2084"/>
    <cellStyle name="40% - 强调文字颜色 2 3" xfId="2085"/>
    <cellStyle name="40% - 强调文字颜色 2 3 2" xfId="2086"/>
    <cellStyle name="40% - 强调文字颜色 2 3 2 2" xfId="2087"/>
    <cellStyle name="40% - 强调文字颜色 2 3 2 2 2" xfId="2088"/>
    <cellStyle name="40% - 强调文字颜色 2 3 2 2 2 2" xfId="2089"/>
    <cellStyle name="40% - 强调文字颜色 6 7" xfId="2090"/>
    <cellStyle name="60% - 强调文字颜色 2 3 3 3" xfId="2091"/>
    <cellStyle name="60% - 强调文字颜色 4 2 5" xfId="2092"/>
    <cellStyle name="40% - 强调文字颜色 2 3 2 2_2015财政决算公开" xfId="2093"/>
    <cellStyle name="百分比 4 3 3" xfId="2094"/>
    <cellStyle name="常规 2 2 7 3" xfId="2095"/>
    <cellStyle name="汇总 4" xfId="2096"/>
    <cellStyle name="标题 1 5 2 2" xfId="2097"/>
    <cellStyle name="40% - 强调文字颜色 2 3 2 3" xfId="2098"/>
    <cellStyle name="解释性文本 2" xfId="2099"/>
    <cellStyle name="40% - 强调文字颜色 2 3 2 3 2" xfId="2100"/>
    <cellStyle name="解释性文本 2 2" xfId="2101"/>
    <cellStyle name="计算 5 3 2" xfId="2102"/>
    <cellStyle name="40% - 强调文字颜色 2 3 2 4" xfId="2103"/>
    <cellStyle name="解释性文本 3" xfId="2104"/>
    <cellStyle name="40% - 强调文字颜色 2 3 2_2015财政决算公开" xfId="2105"/>
    <cellStyle name="检查单元格 3 4" xfId="2106"/>
    <cellStyle name="40% - 强调文字颜色 2 3 3" xfId="2107"/>
    <cellStyle name="40% - 强调文字颜色 2 3 3 2" xfId="2108"/>
    <cellStyle name="40% - 强调文字颜色 2 3 3 2 2" xfId="2109"/>
    <cellStyle name="40% - 强调文字颜色 2 3 3 3" xfId="2110"/>
    <cellStyle name="40% - 强调文字颜色 2 3 3_2015财政决算公开" xfId="2111"/>
    <cellStyle name="计算 2 2 2 3" xfId="2112"/>
    <cellStyle name="40% - 强调文字颜色 2 3 4" xfId="2113"/>
    <cellStyle name="40% - 强调文字颜色 2 3 4 2" xfId="2114"/>
    <cellStyle name="40% - 强调文字颜色 2 3_2015财政决算公开" xfId="2115"/>
    <cellStyle name="40% - 强调文字颜色 2 3 5" xfId="2116"/>
    <cellStyle name="40% - 强调文字颜色 2 4" xfId="2117"/>
    <cellStyle name="40% - 强调文字颜色 2 4 2" xfId="2118"/>
    <cellStyle name="40% - 强调文字颜色 2 4 2 2" xfId="2119"/>
    <cellStyle name="40% - 强调文字颜色 2 4 2 2 2" xfId="2120"/>
    <cellStyle name="40% - 强调文字颜色 3 3 2 2_2015财政决算公开" xfId="2121"/>
    <cellStyle name="40% - 强调文字颜色 2 4 2 3" xfId="2122"/>
    <cellStyle name="40% - 强调文字颜色 2 4 2_2015财政决算公开" xfId="2123"/>
    <cellStyle name="40% - 强调文字颜色 2 4 3" xfId="2124"/>
    <cellStyle name="40% - 强调文字颜色 2 4 3 2" xfId="2125"/>
    <cellStyle name="40% - 强调文字颜色 2 4 4" xfId="2126"/>
    <cellStyle name="40% - 强调文字颜色 2 4_2015财政决算公开" xfId="2127"/>
    <cellStyle name="40% - 强调文字颜色 2 5" xfId="2128"/>
    <cellStyle name="常规 4 2 6 2" xfId="2129"/>
    <cellStyle name="40% - 强调文字颜色 2 5 2" xfId="2130"/>
    <cellStyle name="常规 4 2 6 2 2" xfId="2131"/>
    <cellStyle name="40% - 强调文字颜色 2 5 2 2 2" xfId="2132"/>
    <cellStyle name="40% - 强调文字颜色 2 5 2 3" xfId="2133"/>
    <cellStyle name="常规 2 4 10" xfId="2134"/>
    <cellStyle name="40% - 强调文字颜色 2 5 3" xfId="2135"/>
    <cellStyle name="40% - 强调文字颜色 2 5 3 2" xfId="2136"/>
    <cellStyle name="40% - 强调文字颜色 2 5 4" xfId="2137"/>
    <cellStyle name="40% - 强调文字颜色 2 5_2015财政决算公开" xfId="2138"/>
    <cellStyle name="货币 4" xfId="2139"/>
    <cellStyle name="40% - 强调文字颜色 2 6" xfId="2140"/>
    <cellStyle name="常规 4 2 6 3" xfId="2141"/>
    <cellStyle name="40% - 强调文字颜色 2 6 2" xfId="2142"/>
    <cellStyle name="常规 4 2 6 3 2" xfId="2143"/>
    <cellStyle name="千分位_97-917" xfId="2144"/>
    <cellStyle name="40% - 强调文字颜色 2 6 2 2" xfId="2145"/>
    <cellStyle name="40% - 强调文字颜色 2 6 3" xfId="2146"/>
    <cellStyle name="40% - 强调文字颜色 2 6_2015财政决算公开" xfId="2147"/>
    <cellStyle name="40% - 强调文字颜色 3 2" xfId="2148"/>
    <cellStyle name="40% - 强调文字颜色 3 3 3 2 2" xfId="2149"/>
    <cellStyle name="常规 26 2 2" xfId="2150"/>
    <cellStyle name="40% - 强调文字颜色 3 2 2" xfId="2151"/>
    <cellStyle name="40% - 强调文字颜色 6 9" xfId="2152"/>
    <cellStyle name="60% - 强调文字颜色 4 2 7" xfId="2153"/>
    <cellStyle name="40% - 强调文字颜色 3 2 2 2" xfId="2154"/>
    <cellStyle name="40% - 强调文字颜色 3 2 2 2 2" xfId="2155"/>
    <cellStyle name="40% - 强调文字颜色 3 4 4" xfId="2156"/>
    <cellStyle name="常规 77" xfId="2157"/>
    <cellStyle name="40% - 强调文字颜色 3 2 2 2 2 2" xfId="2158"/>
    <cellStyle name="40% - 强调文字颜色 3 2 2 2 3" xfId="2159"/>
    <cellStyle name="常规 78" xfId="2160"/>
    <cellStyle name="40% - 强调文字颜色 3 2 2 2_2015财政决算公开" xfId="2161"/>
    <cellStyle name="常规 29 3" xfId="2162"/>
    <cellStyle name="40% - 强调文字颜色 3 2 2 3" xfId="2163"/>
    <cellStyle name="标题 2 4 2 2" xfId="2164"/>
    <cellStyle name="40% - 强调文字颜色 3 2 2 3 2" xfId="2165"/>
    <cellStyle name="40% - 强调文字颜色 3 5 4" xfId="2166"/>
    <cellStyle name="40% - 强调文字颜色 3 2 2 4" xfId="2167"/>
    <cellStyle name="40% - 强调文字颜色 3 2 2_2015财政决算公开" xfId="2168"/>
    <cellStyle name="货币 2 3 2 3 2" xfId="2169"/>
    <cellStyle name="40% - 强调文字颜色 3 2 3" xfId="2170"/>
    <cellStyle name="40% - 强调文字颜色 3 2 3 2" xfId="2171"/>
    <cellStyle name="货币 2 2 10" xfId="2172"/>
    <cellStyle name="40% - 强调文字颜色 3 2 3 2 2" xfId="2173"/>
    <cellStyle name="40% - 强调文字颜色 4 4 4" xfId="2174"/>
    <cellStyle name="40% - 强调文字颜色 3 2 3 2 2 2" xfId="2175"/>
    <cellStyle name="常规 2 4 3 4" xfId="2176"/>
    <cellStyle name="40% - 强调文字颜色 3 2 3 2 3" xfId="2177"/>
    <cellStyle name="40% - 强调文字颜色 3 2 3 2_2015财政决算公开" xfId="2178"/>
    <cellStyle name="40% - 强调文字颜色 3 2 3 3" xfId="2179"/>
    <cellStyle name="百分比 6 2 2 2 2" xfId="2180"/>
    <cellStyle name="40% - 强调文字颜色 3 2 3 3 2" xfId="2181"/>
    <cellStyle name="40% - 强调文字颜色 4 5 4" xfId="2182"/>
    <cellStyle name="常规 2 2 2_2015财政决算公开" xfId="2183"/>
    <cellStyle name="40% - 强调文字颜色 3 2 3 4" xfId="2184"/>
    <cellStyle name="40% - 强调文字颜色 3 2 3_2015财政决算公开" xfId="2185"/>
    <cellStyle name="40% - 强调文字颜色 3 2 4" xfId="2186"/>
    <cellStyle name="40% - 强调文字颜色 3 2 4 2" xfId="2187"/>
    <cellStyle name="40% - 强调文字颜色 3 2 4 2 2" xfId="2188"/>
    <cellStyle name="40% - 强调文字颜色 5 4 4" xfId="2189"/>
    <cellStyle name="40% - 强调文字颜色 3 2 4 3" xfId="2190"/>
    <cellStyle name="40% - 强调文字颜色 3 2 4 4" xfId="2191"/>
    <cellStyle name="常规 2 2 2 2 2 2" xfId="2192"/>
    <cellStyle name="40% - 强调文字颜色 3 2 4_2015财政决算公开" xfId="2193"/>
    <cellStyle name="货币 3 2 4 3 2" xfId="2194"/>
    <cellStyle name="40% - 强调文字颜色 3 2 5" xfId="2195"/>
    <cellStyle name="40% - 强调文字颜色 3 2 5 2" xfId="2196"/>
    <cellStyle name="货币 2 2 7" xfId="2197"/>
    <cellStyle name="40% - 强调文字颜色 3 2 6" xfId="2198"/>
    <cellStyle name="40% - 强调文字颜色 3 2_2015财政决算公开" xfId="2199"/>
    <cellStyle name="40% - 强调文字颜色 3 3" xfId="2200"/>
    <cellStyle name="40% - 强调文字颜色 3 3 2" xfId="2201"/>
    <cellStyle name="常规 25" xfId="2202"/>
    <cellStyle name="常规 30" xfId="2203"/>
    <cellStyle name="40% - 强调文字颜色 3 3 2 2" xfId="2204"/>
    <cellStyle name="常规 25 2" xfId="2205"/>
    <cellStyle name="常规 30 2" xfId="2206"/>
    <cellStyle name="40% - 强调文字颜色 3 3 2 2 2" xfId="2207"/>
    <cellStyle name="常规 25 2 2" xfId="2208"/>
    <cellStyle name="40% - 强调文字颜色 3 3 2 2 2 2" xfId="2209"/>
    <cellStyle name="40% - 强调文字颜色 5 5 2_2015财政决算公开" xfId="2210"/>
    <cellStyle name="40% - 强调文字颜色 3 3 2 2 3" xfId="2211"/>
    <cellStyle name="40% - 强调文字颜色 3 3 2 3" xfId="2212"/>
    <cellStyle name="标题 2 5 2 2" xfId="2213"/>
    <cellStyle name="常规 25 3" xfId="2214"/>
    <cellStyle name="常规 30 3" xfId="2215"/>
    <cellStyle name="40% - 强调文字颜色 3 3 2 3 2" xfId="2216"/>
    <cellStyle name="40% - 强调文字颜色 3 3 2 4" xfId="2217"/>
    <cellStyle name="40% - 强调文字颜色 3 3 3" xfId="2218"/>
    <cellStyle name="常规 26" xfId="2219"/>
    <cellStyle name="常规 31" xfId="2220"/>
    <cellStyle name="40% - 强调文字颜色 3 3 3_2015财政决算公开" xfId="2221"/>
    <cellStyle name="解释性文本 3 4" xfId="2222"/>
    <cellStyle name="40% - 强调文字颜色 3 3 4" xfId="2223"/>
    <cellStyle name="常规 27" xfId="2224"/>
    <cellStyle name="常规 32" xfId="2225"/>
    <cellStyle name="40% - 强调文字颜色 3 3 4 2" xfId="2226"/>
    <cellStyle name="常规 27 2" xfId="2227"/>
    <cellStyle name="常规 32 2" xfId="2228"/>
    <cellStyle name="40% - 强调文字颜色 3 3 5" xfId="2229"/>
    <cellStyle name="常规 28" xfId="2230"/>
    <cellStyle name="常规 33" xfId="2231"/>
    <cellStyle name="40% - 强调文字颜色 3 3_2015财政决算公开" xfId="2232"/>
    <cellStyle name="40% - 强调文字颜色 3 4" xfId="2233"/>
    <cellStyle name="40% - 强调文字颜色 3 4 2" xfId="2234"/>
    <cellStyle name="常规 75" xfId="2235"/>
    <cellStyle name="40% - 强调文字颜色 3 4 2_2015财政决算公开" xfId="2236"/>
    <cellStyle name="40% - 强调文字颜色 3 4 3" xfId="2237"/>
    <cellStyle name="常规 76" xfId="2238"/>
    <cellStyle name="40% - 强调文字颜色 3 4 3 2" xfId="2239"/>
    <cellStyle name="40% - 强调文字颜色 3 4_2015财政决算公开" xfId="2240"/>
    <cellStyle name="40% - 强调文字颜色 3 5" xfId="2241"/>
    <cellStyle name="常规 4 2 7 2" xfId="2242"/>
    <cellStyle name="40% - 强调文字颜色 3 5 2" xfId="2243"/>
    <cellStyle name="40% - 强调文字颜色 3 5 2 2" xfId="2244"/>
    <cellStyle name="40% - 强调文字颜色 3 5 2 2 2" xfId="2245"/>
    <cellStyle name="40% - 强调文字颜色 3 5 2 3" xfId="2246"/>
    <cellStyle name="检查单元格 5 2" xfId="2247"/>
    <cellStyle name="40% - 强调文字颜色 3 5 2_2015财政决算公开" xfId="2248"/>
    <cellStyle name="40% - 强调文字颜色 3 5 3" xfId="2249"/>
    <cellStyle name="40% - 强调文字颜色 3 5 3 2" xfId="2250"/>
    <cellStyle name="常规 8_报 预算   行政政法处(1)" xfId="2251"/>
    <cellStyle name="40% - 强调文字颜色 3 5_2015财政决算公开" xfId="2252"/>
    <cellStyle name="Comma [0]" xfId="2253"/>
    <cellStyle name="常规 3 6" xfId="2254"/>
    <cellStyle name="40% - 强调文字颜色 3 6" xfId="2255"/>
    <cellStyle name="40% - 强调文字颜色 3 6 2" xfId="2256"/>
    <cellStyle name="40% - 强调文字颜色 3 6 2 2" xfId="2257"/>
    <cellStyle name="40% - 强调文字颜色 3 9" xfId="2258"/>
    <cellStyle name="40% - 强调文字颜色 4 2" xfId="2259"/>
    <cellStyle name="40% - 强调文字颜色 4 2 2" xfId="2260"/>
    <cellStyle name="60% - 强调文字颜色 5 2 7" xfId="2261"/>
    <cellStyle name="40% - 强调文字颜色 4 2 2 2" xfId="2262"/>
    <cellStyle name="40% - 强调文字颜色 4 2 2 2 2" xfId="2263"/>
    <cellStyle name="40% - 强调文字颜色 5 5_2015财政决算公开" xfId="2264"/>
    <cellStyle name="好_出版署2010年度中央部门决算草案" xfId="2265"/>
    <cellStyle name="40% - 强调文字颜色 4 2 2 2 2 2" xfId="2266"/>
    <cellStyle name="常规 10" xfId="2267"/>
    <cellStyle name="40% - 强调文字颜色 4 2 2 2 3" xfId="2268"/>
    <cellStyle name="后继超级链接" xfId="2269"/>
    <cellStyle name="40% - 强调文字颜色 4 2 2 3" xfId="2270"/>
    <cellStyle name="标题 3 4 2 2" xfId="2271"/>
    <cellStyle name="40% - 强调文字颜色 4 2 2 3 2" xfId="2272"/>
    <cellStyle name="40% - 强调文字颜色 4 2 2 4" xfId="2273"/>
    <cellStyle name="40% - 强调文字颜色 4 2 2_2015财政决算公开" xfId="2274"/>
    <cellStyle name="40% - 强调文字颜色 4 2 3" xfId="2275"/>
    <cellStyle name="40% - 强调文字颜色 4 2 3 2 2" xfId="2276"/>
    <cellStyle name="常规 2 2 2 4 2" xfId="2277"/>
    <cellStyle name="40% - 强调文字颜色 4 2 3 2 2 2" xfId="2278"/>
    <cellStyle name="常规 2 2 2 4 2 2" xfId="2279"/>
    <cellStyle name="40% - 强调文字颜色 4 2 3 2 3" xfId="2280"/>
    <cellStyle name="40% - 强调文字颜色 6 6_2015财政决算公开" xfId="2281"/>
    <cellStyle name="常规 2 2 2 4 3" xfId="2282"/>
    <cellStyle name="40% - 强调文字颜色 4 2 3 2_2015财政决算公开" xfId="2283"/>
    <cellStyle name="强调文字颜色 1 3 3" xfId="2284"/>
    <cellStyle name="常规 2 2 2 4_2015财政决算公开" xfId="2285"/>
    <cellStyle name="40% - 强调文字颜色 4 2 3 3 2" xfId="2286"/>
    <cellStyle name="常规 2 2 2 5 2" xfId="2287"/>
    <cellStyle name="40% - 强调文字颜色 4 2 3_2015财政决算公开" xfId="2288"/>
    <cellStyle name="40% - 强调文字颜色 4 2 4" xfId="2289"/>
    <cellStyle name="40% - 强调文字颜色 4 2 4 2" xfId="2290"/>
    <cellStyle name="常规 2 2 3 4" xfId="2291"/>
    <cellStyle name="40% - 强调文字颜色 4 2 4 2 2" xfId="2292"/>
    <cellStyle name="常规 2 2 3 4 2" xfId="2293"/>
    <cellStyle name="40% - 强调文字颜色 4 2 4 3" xfId="2294"/>
    <cellStyle name="常规 2 2 3 5" xfId="2295"/>
    <cellStyle name="40% - 强调文字颜色 4 2 4 4" xfId="2296"/>
    <cellStyle name="常规 2 2 3 2 2 2" xfId="2297"/>
    <cellStyle name="常规 2 2 3 6" xfId="2298"/>
    <cellStyle name="40% - 强调文字颜色 4 2 5" xfId="2299"/>
    <cellStyle name="40% - 强调文字颜色 4 2 5 2" xfId="2300"/>
    <cellStyle name="常规 2 2 4 4" xfId="2301"/>
    <cellStyle name="40% - 强调文字颜色 4 2 6" xfId="2302"/>
    <cellStyle name="60% - 强调文字颜色 1 2 2 3 2" xfId="2303"/>
    <cellStyle name="40% - 强调文字颜色 4 2_2015财政决算公开" xfId="2304"/>
    <cellStyle name="40% - 强调文字颜色 4 3" xfId="2305"/>
    <cellStyle name="40% - 强调文字颜色 4 3 2" xfId="2306"/>
    <cellStyle name="40% - 强调文字颜色 4 3 2 2" xfId="2307"/>
    <cellStyle name="40% - 强调文字颜色 4 3 2 2 2" xfId="2308"/>
    <cellStyle name="40% - 强调文字颜色 4 3 2 2 2 2" xfId="2309"/>
    <cellStyle name="40% - 强调文字颜色 4 3 2 2 3" xfId="2310"/>
    <cellStyle name="40% - 强调文字颜色 4 3 2 2_2015财政决算公开" xfId="2311"/>
    <cellStyle name="40% - 强调文字颜色 4 3 2 3" xfId="2312"/>
    <cellStyle name="标题 3 5 2 2" xfId="2313"/>
    <cellStyle name="常规_04-分类改革-预算表 2" xfId="2314"/>
    <cellStyle name="40% - 强调文字颜色 4 3 2 3 2" xfId="2315"/>
    <cellStyle name="货币 2 3" xfId="2316"/>
    <cellStyle name="40% - 强调文字颜色 4 3 2 4" xfId="2317"/>
    <cellStyle name="40% - 强调文字颜色 4 3 2_2015财政决算公开" xfId="2318"/>
    <cellStyle name="40% - 强调文字颜色 4 3 3" xfId="2319"/>
    <cellStyle name="40% - 强调文字颜色 4 3 3 2" xfId="2320"/>
    <cellStyle name="常规 2 3 2 4" xfId="2321"/>
    <cellStyle name="40% - 强调文字颜色 4 3 3 2 2" xfId="2322"/>
    <cellStyle name="常规 2 3 2 4 2" xfId="2323"/>
    <cellStyle name="40% - 强调文字颜色 4 3 3 3" xfId="2324"/>
    <cellStyle name="常规 2 3 2 5" xfId="2325"/>
    <cellStyle name="40% - 强调文字颜色 4 3 3_2015财政决算公开" xfId="2326"/>
    <cellStyle name="货币 4 2 2 3" xfId="2327"/>
    <cellStyle name="40% - 强调文字颜色 4 3 4" xfId="2328"/>
    <cellStyle name="40% - 强调文字颜色 4 3 4 2" xfId="2329"/>
    <cellStyle name="常规 2 3 3 4" xfId="2330"/>
    <cellStyle name="40% - 强调文字颜色 4 3 5" xfId="2331"/>
    <cellStyle name="40% - 强调文字颜色 4 3_2015财政决算公开" xfId="2332"/>
    <cellStyle name="60% - 强调文字颜色 2 5 2 2" xfId="2333"/>
    <cellStyle name="40% - 强调文字颜色 4 4" xfId="2334"/>
    <cellStyle name="40% - 强调文字颜色 4 4 2" xfId="2335"/>
    <cellStyle name="40% - 强调文字颜色 4 4 2 2" xfId="2336"/>
    <cellStyle name="40% - 强调文字颜色 4 4 2 3" xfId="2337"/>
    <cellStyle name="40% - 强调文字颜色 4 4 2_2015财政决算公开" xfId="2338"/>
    <cellStyle name="40% - 强调文字颜色 4 4 3" xfId="2339"/>
    <cellStyle name="40% - 强调文字颜色 4 4 3 2" xfId="2340"/>
    <cellStyle name="常规 2 4 2 4" xfId="2341"/>
    <cellStyle name="40% - 强调文字颜色 4 4_2015财政决算公开" xfId="2342"/>
    <cellStyle name="HEADING1" xfId="2343"/>
    <cellStyle name="40% - 强调文字颜色 4 5" xfId="2344"/>
    <cellStyle name="常规 4 2 8 2" xfId="2345"/>
    <cellStyle name="40% - 强调文字颜色 4 5 2" xfId="2346"/>
    <cellStyle name="40% - 强调文字颜色 4 5 2 2" xfId="2347"/>
    <cellStyle name="40% - 强调文字颜色 4 5 2 2 2" xfId="2348"/>
    <cellStyle name="货币 4 2 8" xfId="2349"/>
    <cellStyle name="40% - 强调文字颜色 4 5 2 3" xfId="2350"/>
    <cellStyle name="常规 12 2 2_2015财政决算公开" xfId="2351"/>
    <cellStyle name="40% - 强调文字颜色 4 5_2015财政决算公开" xfId="2352"/>
    <cellStyle name="常规 2 4 2 3 3" xfId="2353"/>
    <cellStyle name="40% - 强调文字颜色 4 6" xfId="2354"/>
    <cellStyle name="40% - 强调文字颜色 4 6 2" xfId="2355"/>
    <cellStyle name="40% - 强调文字颜色 4 6 2 2" xfId="2356"/>
    <cellStyle name="常规 2 3" xfId="2357"/>
    <cellStyle name="40% - 强调文字颜色 4 6_2015财政决算公开" xfId="2358"/>
    <cellStyle name="40% - 强调文字颜色 4 7 2" xfId="2359"/>
    <cellStyle name="40% - 强调文字颜色 4 8" xfId="2360"/>
    <cellStyle name="40% - 强调文字颜色 4 9" xfId="2361"/>
    <cellStyle name="40% - 强调文字颜色 5 2" xfId="2362"/>
    <cellStyle name="好 2 3" xfId="2363"/>
    <cellStyle name="40% - 强调文字颜色 5 2 2" xfId="2364"/>
    <cellStyle name="60% - 强调文字颜色 6 2 7" xfId="2365"/>
    <cellStyle name="好 2 3 2" xfId="2366"/>
    <cellStyle name="40% - 强调文字颜色 5 2 2 2" xfId="2367"/>
    <cellStyle name="好 2 3 2 2" xfId="2368"/>
    <cellStyle name="40% - 强调文字颜色 5 2 2 2_2015财政决算公开" xfId="2369"/>
    <cellStyle name="货币 2 3 3" xfId="2370"/>
    <cellStyle name="链接单元格 3 2" xfId="2371"/>
    <cellStyle name="40% - 强调文字颜色 5 2 2 4" xfId="2372"/>
    <cellStyle name="40% - 强调文字颜色 5 2 2_2015财政决算公开" xfId="2373"/>
    <cellStyle name="百分比 2 2 4 2" xfId="2374"/>
    <cellStyle name="常规 2 2 2 2 2 4" xfId="2375"/>
    <cellStyle name="40% - 强调文字颜色 5 2 3" xfId="2376"/>
    <cellStyle name="好 2 3 3" xfId="2377"/>
    <cellStyle name="40% - 强调文字颜色 5 2 3 2" xfId="2378"/>
    <cellStyle name="常规 3 2 2 4" xfId="2379"/>
    <cellStyle name="40% - 强调文字颜色 5 2 3 2 2" xfId="2380"/>
    <cellStyle name="常规 3 2 2 4 2" xfId="2381"/>
    <cellStyle name="好 4" xfId="2382"/>
    <cellStyle name="40% - 强调文字颜色 5 2 4" xfId="2383"/>
    <cellStyle name="40% - 强调文字颜色 5 2 4 2" xfId="2384"/>
    <cellStyle name="常规 3 2 3 4" xfId="2385"/>
    <cellStyle name="40% - 强调文字颜色 5 2 5" xfId="2386"/>
    <cellStyle name="40% - 强调文字颜色 5 2_2015财政决算公开" xfId="2387"/>
    <cellStyle name="常规 3 5 2 2" xfId="2388"/>
    <cellStyle name="货币 2 3 2 5" xfId="2389"/>
    <cellStyle name="40% - 强调文字颜色 5 3 2 2" xfId="2390"/>
    <cellStyle name="40% - 强调文字颜色 5 3 2 2_2015财政决算公开" xfId="2391"/>
    <cellStyle name="40% - 强调文字颜色 5 3 2 4" xfId="2392"/>
    <cellStyle name="40% - 强调文字颜色 5 3 3" xfId="2393"/>
    <cellStyle name="40% - 强调文字颜色 5 3 3 2" xfId="2394"/>
    <cellStyle name="40% - 强调文字颜色 5 3 3 2 2" xfId="2395"/>
    <cellStyle name="40% - 强调文字颜色 5 3 3_2015财政决算公开" xfId="2396"/>
    <cellStyle name="40% - 强调文字颜色 5 3 4" xfId="2397"/>
    <cellStyle name="40% - 强调文字颜色 5 3 4 2" xfId="2398"/>
    <cellStyle name="40% - 强调文字颜色 5 3 5" xfId="2399"/>
    <cellStyle name="40% - 强调文字颜色 5 3_2015财政决算公开" xfId="2400"/>
    <cellStyle name="常规 18 2 2" xfId="2401"/>
    <cellStyle name="常规 23 2 2" xfId="2402"/>
    <cellStyle name="40% - 强调文字颜色 5 4" xfId="2403"/>
    <cellStyle name="好 2 5" xfId="2404"/>
    <cellStyle name="40% - 强调文字颜色 5 4 2" xfId="2405"/>
    <cellStyle name="40% - 强调文字颜色 5 4 2 2" xfId="2406"/>
    <cellStyle name="40% - 强调文字颜色 5 4 2 2 2" xfId="2407"/>
    <cellStyle name="40% - 强调文字颜色 5 4 2_2015财政决算公开" xfId="2408"/>
    <cellStyle name="链接单元格 5" xfId="2409"/>
    <cellStyle name="40% - 强调文字颜色 5 4 3" xfId="2410"/>
    <cellStyle name="40% - 强调文字颜色 5 4 3 2" xfId="2411"/>
    <cellStyle name="货币 2 2 2 7" xfId="2412"/>
    <cellStyle name="40% - 强调文字颜色 5 4_2015财政决算公开" xfId="2413"/>
    <cellStyle name="40% - 强调文字颜色 5 5" xfId="2414"/>
    <cellStyle name="常规 4 2 9 2" xfId="2415"/>
    <cellStyle name="40% - 强调文字颜色 5 5 2" xfId="2416"/>
    <cellStyle name="40% - 强调文字颜色 5 5 2 2" xfId="2417"/>
    <cellStyle name="40% - 强调文字颜色 5 5 2 2 2" xfId="2418"/>
    <cellStyle name="40% - 强调文字颜色 5 5 2 3" xfId="2419"/>
    <cellStyle name="40% - 强调文字颜色 5 5 3" xfId="2420"/>
    <cellStyle name="40% - 强调文字颜色 5 5 3 2" xfId="2421"/>
    <cellStyle name="40% - 强调文字颜色 5 5 4" xfId="2422"/>
    <cellStyle name="40% - 强调文字颜色 5 6" xfId="2423"/>
    <cellStyle name="60% - 强调文字颜色 2 3 2 2" xfId="2424"/>
    <cellStyle name="40% - 强调文字颜色 5 6 2" xfId="2425"/>
    <cellStyle name="60% - 强调文字颜色 2 3 2 2 2" xfId="2426"/>
    <cellStyle name="40% - 强调文字颜色 5 6 2 2" xfId="2427"/>
    <cellStyle name="60% - 强调文字颜色 2 3 2 2 2 2" xfId="2428"/>
    <cellStyle name="40% - 强调文字颜色 5 6_2015财政决算公开" xfId="2429"/>
    <cellStyle name="40% - 强调文字颜色 5 7" xfId="2430"/>
    <cellStyle name="60% - 强调文字颜色 2 3 2 3" xfId="2431"/>
    <cellStyle name="40% - 强调文字颜色 5 7 2" xfId="2432"/>
    <cellStyle name="60% - 强调文字颜色 2 3 2 3 2" xfId="2433"/>
    <cellStyle name="常规 2 3 2 2 4" xfId="2434"/>
    <cellStyle name="40% - 强调文字颜色 5 8" xfId="2435"/>
    <cellStyle name="60% - 强调文字颜色 2 3 2 4" xfId="2436"/>
    <cellStyle name="40% - 强调文字颜色 6 2" xfId="2437"/>
    <cellStyle name="好 3 3" xfId="2438"/>
    <cellStyle name="40% - 强调文字颜色 6 2 2" xfId="2439"/>
    <cellStyle name="好 3 3 2" xfId="2440"/>
    <cellStyle name="40% - 强调文字颜色 6 2 2 2" xfId="2441"/>
    <cellStyle name="常规 4 3 4" xfId="2442"/>
    <cellStyle name="常规 5 6" xfId="2443"/>
    <cellStyle name="好 3 3 2 2" xfId="2444"/>
    <cellStyle name="40% - 强调文字颜色 6 2 2 2 2" xfId="2445"/>
    <cellStyle name="常规 4 3 4 2" xfId="2446"/>
    <cellStyle name="常规 5 6 2" xfId="2447"/>
    <cellStyle name="40% - 强调文字颜色 6 2 2 2 2 2" xfId="2448"/>
    <cellStyle name="常规 5 6 2 2" xfId="2449"/>
    <cellStyle name="计算 2 2 3" xfId="2450"/>
    <cellStyle name="40% - 强调文字颜色 6 2 2 2 3" xfId="2451"/>
    <cellStyle name="常规 5 6 3" xfId="2452"/>
    <cellStyle name="强调文字颜色 5 5 2" xfId="2453"/>
    <cellStyle name="40% - 强调文字颜色 6 2 2 2_2015财政决算公开" xfId="2454"/>
    <cellStyle name="标题 5 4 2 2" xfId="2455"/>
    <cellStyle name="40% - 强调文字颜色 6 2 2 3" xfId="2456"/>
    <cellStyle name="常规 4 3 5" xfId="2457"/>
    <cellStyle name="常规 5 7" xfId="2458"/>
    <cellStyle name="40% - 强调文字颜色 6 2 2 3 2" xfId="2459"/>
    <cellStyle name="常规 5 7 2" xfId="2460"/>
    <cellStyle name="40% - 强调文字颜色 6 2 2 4" xfId="2461"/>
    <cellStyle name="常规 4 3 6" xfId="2462"/>
    <cellStyle name="千位分隔 4 2 3 2" xfId="2463"/>
    <cellStyle name="常规 5 8" xfId="2464"/>
    <cellStyle name="40% - 强调文字颜色 6 2 2_2015财政决算公开" xfId="2465"/>
    <cellStyle name="40% - 强调文字颜色 6 2 3" xfId="2466"/>
    <cellStyle name="好 3 3 3" xfId="2467"/>
    <cellStyle name="40% - 强调文字颜色 6 2 3 2" xfId="2468"/>
    <cellStyle name="常规 4 2 2 4" xfId="2469"/>
    <cellStyle name="常规 6 6" xfId="2470"/>
    <cellStyle name="40% - 强调文字颜色 6 2 3 2 2" xfId="2471"/>
    <cellStyle name="常规 4 2 2 4 2" xfId="2472"/>
    <cellStyle name="货币 3 2 4 5" xfId="2473"/>
    <cellStyle name="40% - 强调文字颜色 6 2 3 2 2 2" xfId="2474"/>
    <cellStyle name="常规 4 2 2 4 2 2" xfId="2475"/>
    <cellStyle name="40% - 强调文字颜色 6 2 3 2 3" xfId="2476"/>
    <cellStyle name="常规 4 2 2 4 3" xfId="2477"/>
    <cellStyle name="40% - 强调文字颜色 6 2 3 2_2015财政决算公开" xfId="2478"/>
    <cellStyle name="货币 3 2 5" xfId="2479"/>
    <cellStyle name="40% - 强调文字颜色 6 2 3 3" xfId="2480"/>
    <cellStyle name="常规 4 2 2 5" xfId="2481"/>
    <cellStyle name="40% - 强调文字颜色 6 2 3 3 2" xfId="2482"/>
    <cellStyle name="常规 4 2 2 5 2" xfId="2483"/>
    <cellStyle name="40% - 强调文字颜色 6 2 3 4" xfId="2484"/>
    <cellStyle name="常规 4 2 2 6" xfId="2485"/>
    <cellStyle name="40% - 强调文字颜色 6 2 3 5" xfId="2486"/>
    <cellStyle name="常规 4 2 2 7" xfId="2487"/>
    <cellStyle name="40% - 强调文字颜色 6 2 3_2015财政决算公开" xfId="2488"/>
    <cellStyle name="40% - 强调文字颜色 6 2 4" xfId="2489"/>
    <cellStyle name="货币 2 2 5 2" xfId="2490"/>
    <cellStyle name="40% - 强调文字颜色 6 2 4 2" xfId="2491"/>
    <cellStyle name="常规 7 6" xfId="2492"/>
    <cellStyle name="常规 4 2 3 4" xfId="2493"/>
    <cellStyle name="货币 2 2 5 2 2" xfId="2494"/>
    <cellStyle name="40% - 强调文字颜色 6 2 4 3" xfId="2495"/>
    <cellStyle name="常规 4 2 3 5" xfId="2496"/>
    <cellStyle name="40% - 强调文字颜色 6 2 4 4" xfId="2497"/>
    <cellStyle name="常规 4 2 3 6" xfId="2498"/>
    <cellStyle name="40% - 强调文字颜色 6 2 5 2" xfId="2499"/>
    <cellStyle name="常规 8 6" xfId="2500"/>
    <cellStyle name="常规 4 2 4 4" xfId="2501"/>
    <cellStyle name="货币 2 2 5 3 2" xfId="2502"/>
    <cellStyle name="40% - 强调文字颜色 6 2 6" xfId="2503"/>
    <cellStyle name="常规 10 2 2 2 2" xfId="2504"/>
    <cellStyle name="货币 2 2 5 4" xfId="2505"/>
    <cellStyle name="40% - 强调文字颜色 6 2_2015财政决算公开" xfId="2506"/>
    <cellStyle name="40% - 强调文字颜色 6 3 2" xfId="2507"/>
    <cellStyle name="好 3 4 2" xfId="2508"/>
    <cellStyle name="40% - 强调文字颜色 6 3 2 2" xfId="2509"/>
    <cellStyle name="常规 5 3 4" xfId="2510"/>
    <cellStyle name="40% - 强调文字颜色 6 3 2 2 2" xfId="2511"/>
    <cellStyle name="常规 5 3 4 2" xfId="2512"/>
    <cellStyle name="40% - 强调文字颜色 6 3 2 2 3" xfId="2513"/>
    <cellStyle name="40% - 强调文字颜色 6 3 2 2_2015财政决算公开" xfId="2514"/>
    <cellStyle name="警告文本 3 4" xfId="2515"/>
    <cellStyle name="40% - 强调文字颜色 6 3 2 3" xfId="2516"/>
    <cellStyle name="常规 5 3 5" xfId="2517"/>
    <cellStyle name="40% - 强调文字颜色 6 3 2 3 2" xfId="2518"/>
    <cellStyle name="40% - 强调文字颜色 6 3 2_2015财政决算公开" xfId="2519"/>
    <cellStyle name="60% - 强调文字颜色 6 7 2" xfId="2520"/>
    <cellStyle name="40% - 强调文字颜色 6 3 3" xfId="2521"/>
    <cellStyle name="40% - 强调文字颜色 6 3 3 2" xfId="2522"/>
    <cellStyle name="常规 5 4 4" xfId="2523"/>
    <cellStyle name="40% - 强调文字颜色 6 3 3 2 2" xfId="2524"/>
    <cellStyle name="常规 5 4 4 2" xfId="2525"/>
    <cellStyle name="货币 4 2 4 5" xfId="2526"/>
    <cellStyle name="40% - 强调文字颜色 6 3 3 3" xfId="2527"/>
    <cellStyle name="常规 5 4 5" xfId="2528"/>
    <cellStyle name="40% - 强调文字颜色 6 3 4" xfId="2529"/>
    <cellStyle name="货币 2 2 6 2" xfId="2530"/>
    <cellStyle name="40% - 强调文字颜色 6 3 4 2" xfId="2531"/>
    <cellStyle name="常规 5 5 4" xfId="2532"/>
    <cellStyle name="货币 2 2 6 2 2" xfId="2533"/>
    <cellStyle name="40% - 强调文字颜色 6 3 5" xfId="2534"/>
    <cellStyle name="货币 2 2 6 3" xfId="2535"/>
    <cellStyle name="40% - 强调文字颜色 6 3_2015财政决算公开" xfId="2536"/>
    <cellStyle name="Currency_1995" xfId="2537"/>
    <cellStyle name="40% - 强调文字颜色 6 4 2" xfId="2538"/>
    <cellStyle name="60% - 强调文字颜色 4 2 2 2" xfId="2539"/>
    <cellStyle name="60% - 强调文字颜色 4 2 2 2 2" xfId="2540"/>
    <cellStyle name="40% - 强调文字颜色 6 4 2 2" xfId="2541"/>
    <cellStyle name="常规 6 3 4" xfId="2542"/>
    <cellStyle name="40% - 强调文字颜色 6 4 2 2 2" xfId="2543"/>
    <cellStyle name="60% - 强调文字颜色 4 2 2 2 2 2" xfId="2544"/>
    <cellStyle name="40% - 强调文字颜色 6 4 2 3" xfId="2545"/>
    <cellStyle name="60% - 强调文字颜色 4 2 2 2 3" xfId="2546"/>
    <cellStyle name="40% - 强调文字颜色 6 4 2_2015财政决算公开" xfId="2547"/>
    <cellStyle name="强调文字颜色 5 7" xfId="2548"/>
    <cellStyle name="常规 4_征收计划表8" xfId="2549"/>
    <cellStyle name="40% - 强调文字颜色 6 4 3" xfId="2550"/>
    <cellStyle name="60% - 强调文字颜色 4 2 2 3" xfId="2551"/>
    <cellStyle name="40% - 强调文字颜色 6 4 3 2" xfId="2552"/>
    <cellStyle name="60% - 强调文字颜色 4 2 2 3 2" xfId="2553"/>
    <cellStyle name="常规 4 2 2 2 4" xfId="2554"/>
    <cellStyle name="40% - 强调文字颜色 6 4 4" xfId="2555"/>
    <cellStyle name="60% - 强调文字颜色 4 2 2 4" xfId="2556"/>
    <cellStyle name="货币 2 2 7 2" xfId="2557"/>
    <cellStyle name="40% - 强调文字颜色 6 4_2015财政决算公开" xfId="2558"/>
    <cellStyle name="40% - 强调文字颜色 6 5" xfId="2559"/>
    <cellStyle name="60% - 强调文字颜色 4 2 3" xfId="2560"/>
    <cellStyle name="40% - 强调文字颜色 6 5 2" xfId="2561"/>
    <cellStyle name="60% - 强调文字颜色 4 2 3 2" xfId="2562"/>
    <cellStyle name="60% - 强调文字颜色 4 2 3 2 2" xfId="2563"/>
    <cellStyle name="40% - 强调文字颜色 6 5 2 2" xfId="2564"/>
    <cellStyle name="常规 7 3 4" xfId="2565"/>
    <cellStyle name="40% - 强调文字颜色 6 5 2 2 2" xfId="2566"/>
    <cellStyle name="60% - 强调文字颜色 4 2 3 2 2 2" xfId="2567"/>
    <cellStyle name="40% - 强调文字颜色 6 5 2 3" xfId="2568"/>
    <cellStyle name="60% - 强调文字颜色 4 2 3 2 3" xfId="2569"/>
    <cellStyle name="40% - 强调文字颜色 6 5 2_2015财政决算公开" xfId="2570"/>
    <cellStyle name="40% - 强调文字颜色 6 5 3" xfId="2571"/>
    <cellStyle name="60% - 强调文字颜色 4 2 3 3" xfId="2572"/>
    <cellStyle name="40% - 强调文字颜色 6 5 4" xfId="2573"/>
    <cellStyle name="60% - 强调文字颜色 4 2 3 4" xfId="2574"/>
    <cellStyle name="货币 2 2 8 2" xfId="2575"/>
    <cellStyle name="40% - 强调文字颜色 6 6" xfId="2576"/>
    <cellStyle name="60% - 强调文字颜色 2 3 3 2" xfId="2577"/>
    <cellStyle name="60% - 强调文字颜色 4 2 4" xfId="2578"/>
    <cellStyle name="40% - 强调文字颜色 6 6 2" xfId="2579"/>
    <cellStyle name="60% - 强调文字颜色 2 3 3 2 2" xfId="2580"/>
    <cellStyle name="60% - 强调文字颜色 4 2 4 2" xfId="2581"/>
    <cellStyle name="60% - 强调文字颜色 4 2 4 2 2" xfId="2582"/>
    <cellStyle name="40% - 强调文字颜色 6 6 2 2" xfId="2583"/>
    <cellStyle name="常规 8 3 4" xfId="2584"/>
    <cellStyle name="40% - 强调文字颜色 6 7 2" xfId="2585"/>
    <cellStyle name="60% - 强调文字颜色 4 2 5 2" xfId="2586"/>
    <cellStyle name="40% - 强调文字颜色 6 8" xfId="2587"/>
    <cellStyle name="60% - 强调文字颜色 4 2 6" xfId="2588"/>
    <cellStyle name="40% - 着色 1" xfId="2589"/>
    <cellStyle name="货币 5" xfId="2590"/>
    <cellStyle name="40% - 着色 2" xfId="2591"/>
    <cellStyle name="40% - 着色 2 2" xfId="2592"/>
    <cellStyle name="40% - 着色 3" xfId="2593"/>
    <cellStyle name="40% - 着色 3 2" xfId="2594"/>
    <cellStyle name="40% - 着色 4 2" xfId="2595"/>
    <cellStyle name="40% - 着色 5" xfId="2596"/>
    <cellStyle name="60% - 强调文字颜色 6 6 2 2" xfId="2597"/>
    <cellStyle name="40% - 着色 6" xfId="2598"/>
    <cellStyle name="常规 2 2 2 2 4_2015财政决算公开" xfId="2599"/>
    <cellStyle name="40% - 着色 6 2" xfId="2600"/>
    <cellStyle name="常规 6 3 3" xfId="2601"/>
    <cellStyle name="60% - 强调文字颜色 1 2" xfId="2602"/>
    <cellStyle name="60% - 强调文字颜色 1 2 2" xfId="2603"/>
    <cellStyle name="60% - 强调文字颜色 1 2 2 2 2" xfId="2604"/>
    <cellStyle name="60% - 强调文字颜色 1 2 2 2 2 2" xfId="2605"/>
    <cellStyle name="60% - 强调文字颜色 5 6" xfId="2606"/>
    <cellStyle name="60% - 强调文字颜色 1 2 2 2 3" xfId="2607"/>
    <cellStyle name="常规 3 2 4 2" xfId="2608"/>
    <cellStyle name="60% - 强调文字颜色 1 2 2 3" xfId="2609"/>
    <cellStyle name="60% - 强调文字颜色 1 2 2 4" xfId="2610"/>
    <cellStyle name="60% - 强调文字颜色 1 2 3 2" xfId="2611"/>
    <cellStyle name="60% - 强调文字颜色 1 2 3 2 2" xfId="2612"/>
    <cellStyle name="60% - 强调文字颜色 1 2 3 2 3" xfId="2613"/>
    <cellStyle name="好 3 2 2 2 2" xfId="2614"/>
    <cellStyle name="60% - 强调文字颜色 1 2 3 3" xfId="2615"/>
    <cellStyle name="60% - 强调文字颜色 1 2 3 3 2" xfId="2616"/>
    <cellStyle name="60% - 强调文字颜色 1 2 3 4" xfId="2617"/>
    <cellStyle name="60% - 强调文字颜色 1 2 3 5" xfId="2618"/>
    <cellStyle name="标题 5 2_2015财政决算公开" xfId="2619"/>
    <cellStyle name="60% - 强调文字颜色 1 2 4" xfId="2620"/>
    <cellStyle name="60% - 强调文字颜色 1 2 4 2" xfId="2621"/>
    <cellStyle name="60% - 强调文字颜色 1 2 4 2 2" xfId="2622"/>
    <cellStyle name="货币 2 2 4 4" xfId="2623"/>
    <cellStyle name="60% - 强调文字颜色 1 2 4 3" xfId="2624"/>
    <cellStyle name="常规 10 2 2 2" xfId="2625"/>
    <cellStyle name="60% - 强调文字颜色 1 2 5" xfId="2626"/>
    <cellStyle name="Calc Currency (0) 2" xfId="2627"/>
    <cellStyle name="60% - 强调文字颜色 1 2 5 2" xfId="2628"/>
    <cellStyle name="60% - 强调文字颜色 1 2 6" xfId="2629"/>
    <cellStyle name="标题 2 2 3 2 2" xfId="2630"/>
    <cellStyle name="货币 2 6 2" xfId="2631"/>
    <cellStyle name="60% - 强调文字颜色 1 2 7" xfId="2632"/>
    <cellStyle name="货币 2 6 3" xfId="2633"/>
    <cellStyle name="链接单元格 6 2" xfId="2634"/>
    <cellStyle name="60% - 强调文字颜色 1 2_2015财政决算公开" xfId="2635"/>
    <cellStyle name="60% - 强调文字颜色 1 3" xfId="2636"/>
    <cellStyle name="60% - 强调文字颜色 1 3 2" xfId="2637"/>
    <cellStyle name="60% - 强调文字颜色 1 3 2 2 2" xfId="2638"/>
    <cellStyle name="常规 8 3" xfId="2639"/>
    <cellStyle name="60% - 强调文字颜色 1 3 2 2 3" xfId="2640"/>
    <cellStyle name="常规 4 2 4 2" xfId="2641"/>
    <cellStyle name="常规 4 6 2" xfId="2642"/>
    <cellStyle name="常规 8 4" xfId="2643"/>
    <cellStyle name="60% - 强调文字颜色 1 3 2 4" xfId="2644"/>
    <cellStyle name="60% - 强调文字颜色 1 3 3" xfId="2645"/>
    <cellStyle name="60% - 强调文字颜色 1 3 3 2" xfId="2646"/>
    <cellStyle name="60% - 强调文字颜色 1 3 3 2 2" xfId="2647"/>
    <cellStyle name="常规 2_2012-2013年“三公”经费预决算情况汇总表样" xfId="2648"/>
    <cellStyle name="60% - 强调文字颜色 1 3 3 3" xfId="2649"/>
    <cellStyle name="60% - 强调文字颜色 1 3 4" xfId="2650"/>
    <cellStyle name="60% - 强调文字颜色 1 3 4 2" xfId="2651"/>
    <cellStyle name="60% - 强调文字颜色 1 4" xfId="2652"/>
    <cellStyle name="常规 2 4 2 4 2" xfId="2653"/>
    <cellStyle name="60% - 强调文字颜色 1 4 2" xfId="2654"/>
    <cellStyle name="常规 2 4 2 4 2 2" xfId="2655"/>
    <cellStyle name="60% - 强调文字颜色 1 4 2 2 2" xfId="2656"/>
    <cellStyle name="60% - 强调文字颜色 1 4 3" xfId="2657"/>
    <cellStyle name="货币 2 10 2" xfId="2658"/>
    <cellStyle name="60% - 强调文字颜色 1 4 3 2" xfId="2659"/>
    <cellStyle name="60% - 强调文字颜色 1 4 4" xfId="2660"/>
    <cellStyle name="60% - 强调文字颜色 1 5" xfId="2661"/>
    <cellStyle name="常规 2 4 2 4 3" xfId="2662"/>
    <cellStyle name="60% - 强调文字颜色 1 5 2" xfId="2663"/>
    <cellStyle name="常规 2 4 2 4 3 2" xfId="2664"/>
    <cellStyle name="60% - 强调文字颜色 1 5 2 3" xfId="2665"/>
    <cellStyle name="60% - 强调文字颜色 1 5 3" xfId="2666"/>
    <cellStyle name="60% - 强调文字颜色 1 5 3 2" xfId="2667"/>
    <cellStyle name="60% - 强调文字颜色 1 5 4" xfId="2668"/>
    <cellStyle name="货币 3 4 2 2" xfId="2669"/>
    <cellStyle name="60% - 强调文字颜色 1 6" xfId="2670"/>
    <cellStyle name="常规 2 4 2 4 4" xfId="2671"/>
    <cellStyle name="60% - 强调文字颜色 1 6 2" xfId="2672"/>
    <cellStyle name="常规 2 4 2 4 4 2" xfId="2673"/>
    <cellStyle name="60% - 强调文字颜色 1 6 3" xfId="2674"/>
    <cellStyle name="60% - 强调文字颜色 1 7" xfId="2675"/>
    <cellStyle name="标题 3 3 2 2" xfId="2676"/>
    <cellStyle name="常规 2 4 2 4 5" xfId="2677"/>
    <cellStyle name="60% - 强调文字颜色 1 7 2" xfId="2678"/>
    <cellStyle name="标题 3 3 2 2 2" xfId="2679"/>
    <cellStyle name="60% - 强调文字颜色 1 8" xfId="2680"/>
    <cellStyle name="标题 3 3 2 3" xfId="2681"/>
    <cellStyle name="60% - 强调文字颜色 2 2" xfId="2682"/>
    <cellStyle name="60% - 强调文字颜色 2 2 2" xfId="2683"/>
    <cellStyle name="60% - 强调文字颜色 2 2 2 2" xfId="2684"/>
    <cellStyle name="差 7" xfId="2685"/>
    <cellStyle name="60% - 强调文字颜色 2 2 2 2 2" xfId="2686"/>
    <cellStyle name="差 7 2" xfId="2687"/>
    <cellStyle name="60% - 强调文字颜色 2 2 2 2 2 2" xfId="2688"/>
    <cellStyle name="60% - 强调文字颜色 2 2 2 3" xfId="2689"/>
    <cellStyle name="差 8" xfId="2690"/>
    <cellStyle name="60% - 强调文字颜色 2 2 2 3 2" xfId="2691"/>
    <cellStyle name="常规 2 2 2 2 4" xfId="2692"/>
    <cellStyle name="60% - 强调文字颜色 2 2 2 4" xfId="2693"/>
    <cellStyle name="货币 4 5 2" xfId="2694"/>
    <cellStyle name="60% - 强调文字颜色 2 2 3 2" xfId="2695"/>
    <cellStyle name="60% - 强调文字颜色 3 2 4" xfId="2696"/>
    <cellStyle name="60% - 强调文字颜色 2 2 3 2 2" xfId="2697"/>
    <cellStyle name="60% - 强调文字颜色 3 2 4 2" xfId="2698"/>
    <cellStyle name="60% - 强调文字颜色 2 2 3 2 2 2" xfId="2699"/>
    <cellStyle name="60% - 强调文字颜色 3 2 4 2 2" xfId="2700"/>
    <cellStyle name="60% - 强调文字颜色 5 8" xfId="2701"/>
    <cellStyle name="60% - 强调文字颜色 2 2 3 3" xfId="2702"/>
    <cellStyle name="60% - 强调文字颜色 3 2 5" xfId="2703"/>
    <cellStyle name="comma zerodec 2" xfId="2704"/>
    <cellStyle name="60% - 强调文字颜色 2 2 3 3 2" xfId="2705"/>
    <cellStyle name="60% - 强调文字颜色 3 2 5 2" xfId="2706"/>
    <cellStyle name="常规 2 2 3 2 4" xfId="2707"/>
    <cellStyle name="60% - 强调文字颜色 2 2 3 4" xfId="2708"/>
    <cellStyle name="60% - 强调文字颜色 3 2 6" xfId="2709"/>
    <cellStyle name="货币 4 6 2" xfId="2710"/>
    <cellStyle name="60% - 强调文字颜色 2 2 4" xfId="2711"/>
    <cellStyle name="60% - 强调文字颜色 2 2 4 2" xfId="2712"/>
    <cellStyle name="60% - 强调文字颜色 3 3 4" xfId="2713"/>
    <cellStyle name="60% - 强调文字颜色 2 2 4 2 2" xfId="2714"/>
    <cellStyle name="60% - 强调文字颜色 3 3 4 2" xfId="2715"/>
    <cellStyle name="60% - 强调文字颜色 2 2 5" xfId="2716"/>
    <cellStyle name="60% - 强调文字颜色 2 2 5 2" xfId="2717"/>
    <cellStyle name="60% - 强调文字颜色 3 4 4" xfId="2718"/>
    <cellStyle name="60% - 强调文字颜色 2 2 6" xfId="2719"/>
    <cellStyle name="货币 3 6 2" xfId="2720"/>
    <cellStyle name="60% - 强调文字颜色 2 2_2015财政决算公开" xfId="2721"/>
    <cellStyle name="货币 2 2 2 4 5" xfId="2722"/>
    <cellStyle name="60% - 强调文字颜色 2 3 2" xfId="2723"/>
    <cellStyle name="60% - 强调文字颜色 2 3 4" xfId="2724"/>
    <cellStyle name="60% - 强调文字颜色 2 3 4 2" xfId="2725"/>
    <cellStyle name="60% - 强调文字颜色 4 3 4" xfId="2726"/>
    <cellStyle name="常规 17" xfId="2727"/>
    <cellStyle name="常规 22" xfId="2728"/>
    <cellStyle name="检查单元格 2 2 3" xfId="2729"/>
    <cellStyle name="60% - 强调文字颜色 2 4" xfId="2730"/>
    <cellStyle name="常规 2 4 2 5 2" xfId="2731"/>
    <cellStyle name="60% - 强调文字颜色 2 4 2" xfId="2732"/>
    <cellStyle name="60% - 强调文字颜色 2 4 2 2" xfId="2733"/>
    <cellStyle name="60% - 强调文字颜色 2 4 2 2 2" xfId="2734"/>
    <cellStyle name="60% - 强调文字颜色 2 4 2 3" xfId="2735"/>
    <cellStyle name="60% - 强调文字颜色 2 4 3 2" xfId="2736"/>
    <cellStyle name="60% - 强调文字颜色 5 2 4" xfId="2737"/>
    <cellStyle name="60% - 强调文字颜色 2 4 4" xfId="2738"/>
    <cellStyle name="60% - 强调文字颜色 2 5" xfId="2739"/>
    <cellStyle name="60% - 强调文字颜色 2 5 2" xfId="2740"/>
    <cellStyle name="60% - 强调文字颜色 2 5 2 2 2" xfId="2741"/>
    <cellStyle name="检查单元格 5 4" xfId="2742"/>
    <cellStyle name="60% - 强调文字颜色 2 5 2 3" xfId="2743"/>
    <cellStyle name="60% - 强调文字颜色 2 5 3" xfId="2744"/>
    <cellStyle name="60% - 强调文字颜色 2 5 4" xfId="2745"/>
    <cellStyle name="货币 3 5 2 2" xfId="2746"/>
    <cellStyle name="60% - 强调文字颜色 2 6" xfId="2747"/>
    <cellStyle name="60% - 强调文字颜色 2 6 2" xfId="2748"/>
    <cellStyle name="60% - 强调文字颜色 2 6 2 2" xfId="2749"/>
    <cellStyle name="60% - 强调文字颜色 2 6 3" xfId="2750"/>
    <cellStyle name="60% - 强调文字颜色 2 7" xfId="2751"/>
    <cellStyle name="标题 3 3 3 2" xfId="2752"/>
    <cellStyle name="60% - 强调文字颜色 2 8" xfId="2753"/>
    <cellStyle name="60% - 强调文字颜色 2 9" xfId="2754"/>
    <cellStyle name="60% - 强调文字颜色 3 2" xfId="2755"/>
    <cellStyle name="60% - 强调文字颜色 3 2 2" xfId="2756"/>
    <cellStyle name="60% - 强调文字颜色 3 2 2 2" xfId="2757"/>
    <cellStyle name="60% - 强调文字颜色 3 2 2 2 2" xfId="2758"/>
    <cellStyle name="60% - 强调文字颜色 3 2 2 2 2 2" xfId="2759"/>
    <cellStyle name="60% - 强调文字颜色 3 2 2 3" xfId="2760"/>
    <cellStyle name="60% - 强调文字颜色 3 2 2 3 2" xfId="2761"/>
    <cellStyle name="60% - 强调文字颜色 3 2 2 4" xfId="2762"/>
    <cellStyle name="60% - 强调文字颜色 3 2 3" xfId="2763"/>
    <cellStyle name="60% - 强调文字颜色 3 2 3 2" xfId="2764"/>
    <cellStyle name="超级链接 4" xfId="2765"/>
    <cellStyle name="60% - 强调文字颜色 3 2 3 3" xfId="2766"/>
    <cellStyle name="超级链接 5" xfId="2767"/>
    <cellStyle name="60% - 强调文字颜色 3 2 3 3 2" xfId="2768"/>
    <cellStyle name="常规 13_2015财政决算公开" xfId="2769"/>
    <cellStyle name="60% - 强调文字颜色 3 2 3 4" xfId="2770"/>
    <cellStyle name="60% - 强调文字颜色 3 2 3 5" xfId="2771"/>
    <cellStyle name="60% - 强调文字颜色 3 2_2015财政决算公开" xfId="2772"/>
    <cellStyle name="60% - 强调文字颜色 3 3 2 2" xfId="2773"/>
    <cellStyle name="60% - 强调文字颜色 3 3 2 2 2" xfId="2774"/>
    <cellStyle name="60% - 强调文字颜色 3 3 2 2 2 2" xfId="2775"/>
    <cellStyle name="常规 2 5" xfId="2776"/>
    <cellStyle name="60% - 强调文字颜色 3 3 2 3" xfId="2777"/>
    <cellStyle name="60% - 强调文字颜色 3 3 2 3 2" xfId="2778"/>
    <cellStyle name="60% - 强调文字颜色 3 3 2 4" xfId="2779"/>
    <cellStyle name="60% - 强调文字颜色 3 3 3" xfId="2780"/>
    <cellStyle name="60% - 强调文字颜色 3 3 3 2" xfId="2781"/>
    <cellStyle name="60% - 强调文字颜色 3 3 3 3" xfId="2782"/>
    <cellStyle name="60% - 强调文字颜色 3 4 2" xfId="2783"/>
    <cellStyle name="60% - 强调文字颜色 3 4 2 2" xfId="2784"/>
    <cellStyle name="60% - 强调文字颜色 3 4 2 2 2" xfId="2785"/>
    <cellStyle name="货币 2 2 2 4 4" xfId="2786"/>
    <cellStyle name="60% - 强调文字颜色 3 4 2 3" xfId="2787"/>
    <cellStyle name="链接单元格 2" xfId="2788"/>
    <cellStyle name="60% - 强调文字颜色 3 4 3" xfId="2789"/>
    <cellStyle name="60% - 强调文字颜色 3 4 3 2" xfId="2790"/>
    <cellStyle name="60% - 强调文字颜色 3 5" xfId="2791"/>
    <cellStyle name="标题 1 2 3 2 2" xfId="2792"/>
    <cellStyle name="60% - 强调文字颜色 3 5 2" xfId="2793"/>
    <cellStyle name="60% - 强调文字颜色 3 5 2 2" xfId="2794"/>
    <cellStyle name="60% - 强调文字颜色 3 5 2 2 2" xfId="2795"/>
    <cellStyle name="超级链接" xfId="2796"/>
    <cellStyle name="60% - 强调文字颜色 3 5 2 3" xfId="2797"/>
    <cellStyle name="常规 2 3 10" xfId="2798"/>
    <cellStyle name="60% - 强调文字颜色 3 5 3" xfId="2799"/>
    <cellStyle name="60% - 强调文字颜色 3 5 3 2" xfId="2800"/>
    <cellStyle name="60% - 强调文字颜色 3 5 4" xfId="2801"/>
    <cellStyle name="货币 3 6 2 2" xfId="2802"/>
    <cellStyle name="60% - 强调文字颜色 3 6" xfId="2803"/>
    <cellStyle name="60% - 强调文字颜色 3 6 2" xfId="2804"/>
    <cellStyle name="60% - 强调文字颜色 3 6 2 2" xfId="2805"/>
    <cellStyle name="60% - 强调文字颜色 3 6 3" xfId="2806"/>
    <cellStyle name="60% - 强调文字颜色 3 7" xfId="2807"/>
    <cellStyle name="60% - 强调文字颜色 3 7 2" xfId="2808"/>
    <cellStyle name="60% - 强调文字颜色 3 8" xfId="2809"/>
    <cellStyle name="60% - 强调文字颜色 3 9" xfId="2810"/>
    <cellStyle name="60% - 强调文字颜色 4 2" xfId="2811"/>
    <cellStyle name="60% - 强调文字颜色 4 2 3 5" xfId="2812"/>
    <cellStyle name="强调文字颜色 1 2 2 3" xfId="2813"/>
    <cellStyle name="60% - 强调文字颜色 4 2_2015财政决算公开" xfId="2814"/>
    <cellStyle name="60% - 强调文字颜色 4 3 2" xfId="2815"/>
    <cellStyle name="常规 15" xfId="2816"/>
    <cellStyle name="常规 20" xfId="2817"/>
    <cellStyle name="60% - 强调文字颜色 4 3 2 2" xfId="2818"/>
    <cellStyle name="百分比 2 6" xfId="2819"/>
    <cellStyle name="常规 15 2" xfId="2820"/>
    <cellStyle name="常规 20 2" xfId="2821"/>
    <cellStyle name="60% - 强调文字颜色 4 3 2 2 2" xfId="2822"/>
    <cellStyle name="常规 15 2 2" xfId="2823"/>
    <cellStyle name="常规 20 2 2" xfId="2824"/>
    <cellStyle name="60% - 强调文字颜色 4 3 2 2 2 2" xfId="2825"/>
    <cellStyle name="60% - 强调文字颜色 6 2 4 3" xfId="2826"/>
    <cellStyle name="60% - 强调文字颜色 4 3 2 3" xfId="2827"/>
    <cellStyle name="常规 15 3" xfId="2828"/>
    <cellStyle name="常规 20 3" xfId="2829"/>
    <cellStyle name="常规 5 2 2 2 2" xfId="2830"/>
    <cellStyle name="60% - 强调文字颜色 4 3 2 3 2" xfId="2831"/>
    <cellStyle name="常规 15 3 2" xfId="2832"/>
    <cellStyle name="60% - 强调文字颜色 4 3 2 4" xfId="2833"/>
    <cellStyle name="常规 15 4" xfId="2834"/>
    <cellStyle name="货币 2 3 7 2" xfId="2835"/>
    <cellStyle name="60% - 强调文字颜色 4 3 3" xfId="2836"/>
    <cellStyle name="常规 16" xfId="2837"/>
    <cellStyle name="常规 21" xfId="2838"/>
    <cellStyle name="检查单元格 2 2 2" xfId="2839"/>
    <cellStyle name="60% - 强调文字颜色 4 3 3 2" xfId="2840"/>
    <cellStyle name="百分比 3 6" xfId="2841"/>
    <cellStyle name="常规 16 2" xfId="2842"/>
    <cellStyle name="常规 21 2" xfId="2843"/>
    <cellStyle name="检查单元格 2 2 2 2" xfId="2844"/>
    <cellStyle name="60% - 强调文字颜色 4 3 3 2 2" xfId="2845"/>
    <cellStyle name="标题 8" xfId="2846"/>
    <cellStyle name="常规 16 2 2" xfId="2847"/>
    <cellStyle name="常规 21 2 2" xfId="2848"/>
    <cellStyle name="检查单元格 2 2 2 2 2" xfId="2849"/>
    <cellStyle name="60% - 强调文字颜色 4 3 3 3" xfId="2850"/>
    <cellStyle name="常规 16 3" xfId="2851"/>
    <cellStyle name="常规 21 3" xfId="2852"/>
    <cellStyle name="常规 5 2 2 3 2" xfId="2853"/>
    <cellStyle name="检查单元格 2 2 2 3" xfId="2854"/>
    <cellStyle name="60% - 强调文字颜色 4 3 4 2" xfId="2855"/>
    <cellStyle name="常规 17 2" xfId="2856"/>
    <cellStyle name="常规 22 2" xfId="2857"/>
    <cellStyle name="检查单元格 2 2 3 2" xfId="2858"/>
    <cellStyle name="60% - 强调文字颜色 4 4" xfId="2859"/>
    <cellStyle name="常规 2 4 2 7 2" xfId="2860"/>
    <cellStyle name="60% - 强调文字颜色 4 4 2" xfId="2861"/>
    <cellStyle name="常规 65" xfId="2862"/>
    <cellStyle name="常规 70" xfId="2863"/>
    <cellStyle name="60% - 强调文字颜色 4 4 3" xfId="2864"/>
    <cellStyle name="差_全国友协2010年度中央部门决算（草案）" xfId="2865"/>
    <cellStyle name="常规 66" xfId="2866"/>
    <cellStyle name="常规 71" xfId="2867"/>
    <cellStyle name="检查单元格 2 3 2" xfId="2868"/>
    <cellStyle name="60% - 强调文字颜色 4 4 4" xfId="2869"/>
    <cellStyle name="常规 67" xfId="2870"/>
    <cellStyle name="常规 72" xfId="2871"/>
    <cellStyle name="检查单元格 2 3 3" xfId="2872"/>
    <cellStyle name="60% - 强调文字颜色 4 5" xfId="2873"/>
    <cellStyle name="计算 2 4 2 2" xfId="2874"/>
    <cellStyle name="60% - 强调文字颜色 4 5 2" xfId="2875"/>
    <cellStyle name="60% - 强调文字颜色 4 5 3" xfId="2876"/>
    <cellStyle name="检查单元格 2 4 2" xfId="2877"/>
    <cellStyle name="60% - 强调文字颜色 4 5 3 2" xfId="2878"/>
    <cellStyle name="检查单元格 2 4 2 2" xfId="2879"/>
    <cellStyle name="60% - 强调文字颜色 4 5 4" xfId="2880"/>
    <cellStyle name="检查单元格 2 4 3" xfId="2881"/>
    <cellStyle name="60% - 强调文字颜色 4 6" xfId="2882"/>
    <cellStyle name="60% - 强调文字颜色 4 6 2" xfId="2883"/>
    <cellStyle name="超级链接 2 4" xfId="2884"/>
    <cellStyle name="60% - 强调文字颜色 4 6 2 2" xfId="2885"/>
    <cellStyle name="60% - 强调文字颜色 4 6 3" xfId="2886"/>
    <cellStyle name="检查单元格 2 5 2" xfId="2887"/>
    <cellStyle name="60% - 强调文字颜色 4 7" xfId="2888"/>
    <cellStyle name="60% - 强调文字颜色 4 7 2" xfId="2889"/>
    <cellStyle name="60% - 强调文字颜色 4 8" xfId="2890"/>
    <cellStyle name="60% - 强调文字颜色 4 9" xfId="2891"/>
    <cellStyle name="60% - 强调文字颜色 5 2" xfId="2892"/>
    <cellStyle name="60% - 强调文字颜色 5 2 2" xfId="2893"/>
    <cellStyle name="60% - 强调文字颜色 5 2 2 2" xfId="2894"/>
    <cellStyle name="60% - 强调文字颜色 5 2 2 2 2" xfId="2895"/>
    <cellStyle name="常规 14 5" xfId="2896"/>
    <cellStyle name="60% - 强调文字颜色 5 2 2 2 2 2" xfId="2897"/>
    <cellStyle name="60% - 强调文字颜色 5 2 2 2 3" xfId="2898"/>
    <cellStyle name="常规 14 6" xfId="2899"/>
    <cellStyle name="60% - 强调文字颜色 5 2 2 3" xfId="2900"/>
    <cellStyle name="60% - 强调文字颜色 5 2 2 3 2" xfId="2901"/>
    <cellStyle name="常规 15 5" xfId="2902"/>
    <cellStyle name="60% - 强调文字颜色 5 2 2 4" xfId="2903"/>
    <cellStyle name="Fixed 2" xfId="2904"/>
    <cellStyle name="常规 28 2 2" xfId="2905"/>
    <cellStyle name="货币 3 2 7 2" xfId="2906"/>
    <cellStyle name="60% - 强调文字颜色 5 2 3 2" xfId="2907"/>
    <cellStyle name="60% - 强调文字颜色 5 2 3 2 2" xfId="2908"/>
    <cellStyle name="60% - 强调文字颜色 5 2 3 2 2 2" xfId="2909"/>
    <cellStyle name="后继超级链接 2 3" xfId="2910"/>
    <cellStyle name="60% - 强调文字颜色 5 2 3 2 3" xfId="2911"/>
    <cellStyle name="60% - 强调文字颜色 5 2 3 3" xfId="2912"/>
    <cellStyle name="60% - 强调文字颜色 5 2 3 4" xfId="2913"/>
    <cellStyle name="60% - 强调文字颜色 5 2 4 2" xfId="2914"/>
    <cellStyle name="60% - 强调文字颜色 5 2 4 2 2" xfId="2915"/>
    <cellStyle name="货币 2 11" xfId="2916"/>
    <cellStyle name="60% - 强调文字颜色 5 2 4 3" xfId="2917"/>
    <cellStyle name="60% - 强调文字颜色 5 2 5" xfId="2918"/>
    <cellStyle name="解释性文本 2 2 2" xfId="2919"/>
    <cellStyle name="60% - 强调文字颜色 5 2 5 2" xfId="2920"/>
    <cellStyle name="解释性文本 2 2 2 2" xfId="2921"/>
    <cellStyle name="60% - 强调文字颜色 5 2 6" xfId="2922"/>
    <cellStyle name="解释性文本 2 2 3" xfId="2923"/>
    <cellStyle name="60% - 强调文字颜色 5 2_2015财政决算公开" xfId="2924"/>
    <cellStyle name="60% - 强调文字颜色 5 3" xfId="2925"/>
    <cellStyle name="60% - 强调文字颜色 5 3 2" xfId="2926"/>
    <cellStyle name="60% - 强调文字颜色 5 3 2 2 2 2" xfId="2927"/>
    <cellStyle name="60% - 强调文字颜色 5 3 2 2 3" xfId="2928"/>
    <cellStyle name="60% - 强调文字颜色 5 3 2 4" xfId="2929"/>
    <cellStyle name="常规 29 2 2" xfId="2930"/>
    <cellStyle name="60% - 强调文字颜色 5 3 3" xfId="2931"/>
    <cellStyle name="检查单元格 3 2 2" xfId="2932"/>
    <cellStyle name="60% - 强调文字颜色 5 3 3 2 2" xfId="2933"/>
    <cellStyle name="检查单元格 3 2 2 2 2" xfId="2934"/>
    <cellStyle name="60% - 强调文字颜色 5 3 3 3" xfId="2935"/>
    <cellStyle name="检查单元格 3 2 2 3" xfId="2936"/>
    <cellStyle name="60% - 强调文字颜色 5 3 4" xfId="2937"/>
    <cellStyle name="检查单元格 3 2 3" xfId="2938"/>
    <cellStyle name="60% - 强调文字颜色 5 3 4 2" xfId="2939"/>
    <cellStyle name="检查单元格 3 2 3 2" xfId="2940"/>
    <cellStyle name="60% - 强调文字颜色 5 4" xfId="2941"/>
    <cellStyle name="60% - 强调文字颜色 5 4 2" xfId="2942"/>
    <cellStyle name="60% - 强调文字颜色 5 4 3" xfId="2943"/>
    <cellStyle name="检查单元格 3 3 2" xfId="2944"/>
    <cellStyle name="60% - 强调文字颜色 5 4 3 2" xfId="2945"/>
    <cellStyle name="标题 1 2 5" xfId="2946"/>
    <cellStyle name="检查单元格 3 3 2 2" xfId="2947"/>
    <cellStyle name="60% - 强调文字颜色 5 4 4" xfId="2948"/>
    <cellStyle name="检查单元格 3 3 3" xfId="2949"/>
    <cellStyle name="60% - 强调文字颜色 5 5" xfId="2950"/>
    <cellStyle name="60% - 强调文字颜色 5 5 2" xfId="2951"/>
    <cellStyle name="60% - 强调文字颜色 5 5 3" xfId="2952"/>
    <cellStyle name="检查单元格 3 4 2" xfId="2953"/>
    <cellStyle name="60% - 强调文字颜色 5 5 4" xfId="2954"/>
    <cellStyle name="60% - 强调文字颜色 5 6 2" xfId="2955"/>
    <cellStyle name="60% - 强调文字颜色 5 6 2 2" xfId="2956"/>
    <cellStyle name="60% - 强调文字颜色 5 6 3" xfId="2957"/>
    <cellStyle name="60% - 强调文字颜色 5 7" xfId="2958"/>
    <cellStyle name="60% - 强调文字颜色 5 7 2" xfId="2959"/>
    <cellStyle name="60% - 强调文字颜色 6 2" xfId="2960"/>
    <cellStyle name="60% - 强调文字颜色 6 2 2" xfId="2961"/>
    <cellStyle name="60% - 强调文字颜色 6 2 2 2" xfId="2962"/>
    <cellStyle name="60% - 强调文字颜色 6 2 2 2 2" xfId="2963"/>
    <cellStyle name="60% - 强调文字颜色 6 2 2 2 2 2" xfId="2964"/>
    <cellStyle name="60% - 强调文字颜色 6 2 2 2 3" xfId="2965"/>
    <cellStyle name="60% - 强调文字颜色 6 2 2 3" xfId="2966"/>
    <cellStyle name="60% - 强调文字颜色 6 2 2 3 2" xfId="2967"/>
    <cellStyle name="60% - 强调文字颜色 6 2 2 4" xfId="2968"/>
    <cellStyle name="货币 4 2 7 2" xfId="2969"/>
    <cellStyle name="60% - 强调文字颜色 6 2 3" xfId="2970"/>
    <cellStyle name="60% - 强调文字颜色 6 2 3 2" xfId="2971"/>
    <cellStyle name="60% - 强调文字颜色 6 2 3 2 2" xfId="2972"/>
    <cellStyle name="标题 1 2_2015财政决算公开" xfId="2973"/>
    <cellStyle name="60% - 强调文字颜色 6 2 3 2 2 2" xfId="2974"/>
    <cellStyle name="60% - 强调文字颜色 6 2 3 2 3" xfId="2975"/>
    <cellStyle name="60% - 强调文字颜色 6 2 3 3" xfId="2976"/>
    <cellStyle name="60% - 强调文字颜色 6 2 3 4" xfId="2977"/>
    <cellStyle name="60% - 强调文字颜色 6 2 3 5" xfId="2978"/>
    <cellStyle name="60% - 强调文字颜色 6 2 4 2" xfId="2979"/>
    <cellStyle name="60% - 强调文字颜色 6 2 4 2 2" xfId="2980"/>
    <cellStyle name="汇总 4 3" xfId="2981"/>
    <cellStyle name="60% - 强调文字颜色 6 2 5" xfId="2982"/>
    <cellStyle name="解释性文本 3 2 2" xfId="2983"/>
    <cellStyle name="60% - 强调文字颜色 6 2 6" xfId="2984"/>
    <cellStyle name="解释性文本 3 2 3" xfId="2985"/>
    <cellStyle name="60% - 强调文字颜色 6 3" xfId="2986"/>
    <cellStyle name="60% - 强调文字颜色 6 3 2" xfId="2987"/>
    <cellStyle name="60% - 强调文字颜色 6 3 2 4" xfId="2988"/>
    <cellStyle name="60% - 强调文字颜色 6 3 3" xfId="2989"/>
    <cellStyle name="检查单元格 4 2 2" xfId="2990"/>
    <cellStyle name="60% - 强调文字颜色 6 3 3 2 2" xfId="2991"/>
    <cellStyle name="常规 4 2 2 9" xfId="2992"/>
    <cellStyle name="60% - 强调文字颜色 6 3 3 3" xfId="2993"/>
    <cellStyle name="60% - 强调文字颜色 6 3 4" xfId="2994"/>
    <cellStyle name="检查单元格 4 2 3" xfId="2995"/>
    <cellStyle name="60% - 强调文字颜色 6 3 4 2" xfId="2996"/>
    <cellStyle name="60% - 强调文字颜色 6 3 5" xfId="2997"/>
    <cellStyle name="解释性文本 3 3 2" xfId="2998"/>
    <cellStyle name="60% - 强调文字颜色 6 4" xfId="2999"/>
    <cellStyle name="百分比 3 2 2" xfId="3000"/>
    <cellStyle name="60% - 强调文字颜色 6 4 2" xfId="3001"/>
    <cellStyle name="百分比 3 2 2 2" xfId="3002"/>
    <cellStyle name="60% - 强调文字颜色 6 4 3" xfId="3003"/>
    <cellStyle name="百分比 3 2 2 3" xfId="3004"/>
    <cellStyle name="检查单元格 4 3 2" xfId="3005"/>
    <cellStyle name="60% - 强调文字颜色 6 4 3 2" xfId="3006"/>
    <cellStyle name="60% - 强调文字颜色 6 4 4" xfId="3007"/>
    <cellStyle name="60% - 强调文字颜色 6 5" xfId="3008"/>
    <cellStyle name="百分比 3 2 3" xfId="3009"/>
    <cellStyle name="60% - 强调文字颜色 6 5 2 2 2" xfId="3010"/>
    <cellStyle name="Header1" xfId="3011"/>
    <cellStyle name="60% - 强调文字颜色 6 5 2 3" xfId="3012"/>
    <cellStyle name="60% - 强调文字颜色 6 5 3 2" xfId="3013"/>
    <cellStyle name="60% - 强调文字颜色 6 5 4" xfId="3014"/>
    <cellStyle name="60% - 强调文字颜色 6 6" xfId="3015"/>
    <cellStyle name="百分比 3 2 4" xfId="3016"/>
    <cellStyle name="常规 3 2 4 2 2" xfId="3017"/>
    <cellStyle name="60% - 强调文字颜色 6 6 2" xfId="3018"/>
    <cellStyle name="常规 2 2 3 8" xfId="3019"/>
    <cellStyle name="60% - 强调文字颜色 6 6 3" xfId="3020"/>
    <cellStyle name="60% - 强调文字颜色 6 7" xfId="3021"/>
    <cellStyle name="60% - 强调文字颜色 6 8" xfId="3022"/>
    <cellStyle name="常规 12 2 2 2 2" xfId="3023"/>
    <cellStyle name="60% - 着色 1" xfId="3024"/>
    <cellStyle name="60% - 着色 1 2" xfId="3025"/>
    <cellStyle name="60% - 着色 2" xfId="3026"/>
    <cellStyle name="60% - 着色 2 2" xfId="3027"/>
    <cellStyle name="常规 2 2 11" xfId="3028"/>
    <cellStyle name="60% - 着色 3" xfId="3029"/>
    <cellStyle name="60% - 着色 3 2" xfId="3030"/>
    <cellStyle name="60% - 着色 4" xfId="3031"/>
    <cellStyle name="60% - 着色 5" xfId="3032"/>
    <cellStyle name="适中 3 2 2 2" xfId="3033"/>
    <cellStyle name="60% - 着色 6" xfId="3034"/>
    <cellStyle name="Calc Currency (0)" xfId="3035"/>
    <cellStyle name="Comma [0] 2" xfId="3036"/>
    <cellStyle name="常规 3 6 2" xfId="3037"/>
    <cellStyle name="comma zerodec" xfId="3038"/>
    <cellStyle name="Comma_1995" xfId="3039"/>
    <cellStyle name="常规 2 2" xfId="3040"/>
    <cellStyle name="Currency [0]" xfId="3041"/>
    <cellStyle name="Currency [0] 2" xfId="3042"/>
    <cellStyle name="Currency1 2" xfId="3043"/>
    <cellStyle name="计算 6 2 2" xfId="3044"/>
    <cellStyle name="Date" xfId="3045"/>
    <cellStyle name="计算 5 2 3" xfId="3046"/>
    <cellStyle name="Date 2" xfId="3047"/>
    <cellStyle name="Dollar (zero dec)" xfId="3048"/>
    <cellStyle name="货币 3 2 4 4 2" xfId="3049"/>
    <cellStyle name="Dollar (zero dec) 2" xfId="3050"/>
    <cellStyle name="Fixed" xfId="3051"/>
    <cellStyle name="常规 28 2" xfId="3052"/>
    <cellStyle name="常规 33 2" xfId="3053"/>
    <cellStyle name="货币 3 2 7" xfId="3054"/>
    <cellStyle name="Header1 2" xfId="3055"/>
    <cellStyle name="Header2" xfId="3056"/>
    <cellStyle name="强调文字颜色 5 2 3" xfId="3057"/>
    <cellStyle name="标题 5 2 3_2015财政决算公开" xfId="3058"/>
    <cellStyle name="Header2 2" xfId="3059"/>
    <cellStyle name="HEADING1 2" xfId="3060"/>
    <cellStyle name="HEADING2" xfId="3061"/>
    <cellStyle name="HEADING2 2" xfId="3062"/>
    <cellStyle name="Normal_#10-Headcount" xfId="3063"/>
    <cellStyle name="常规 2 3 2 9" xfId="3064"/>
    <cellStyle name="Total" xfId="3065"/>
    <cellStyle name="Total 2" xfId="3066"/>
    <cellStyle name="标题 3 2_2015财政决算公开" xfId="3067"/>
    <cellStyle name="表标题 3" xfId="3068"/>
    <cellStyle name="百分比 2" xfId="3069"/>
    <cellStyle name="常规 10 3_2015财政决算公开" xfId="3070"/>
    <cellStyle name="常规 2 5 2 2 3" xfId="3071"/>
    <cellStyle name="检查单元格 6 3" xfId="3072"/>
    <cellStyle name="百分比 2 2 2" xfId="3073"/>
    <cellStyle name="百分比 2 2 2 2" xfId="3074"/>
    <cellStyle name="百分比 2 2 2 3" xfId="3075"/>
    <cellStyle name="百分比 2 2 2 3 2" xfId="3076"/>
    <cellStyle name="百分比 2 2 3" xfId="3077"/>
    <cellStyle name="百分比 2 2 3 2" xfId="3078"/>
    <cellStyle name="百分比 2 2 3 2 2" xfId="3079"/>
    <cellStyle name="百分比 2 2 3 3" xfId="3080"/>
    <cellStyle name="百分比 2 2 4" xfId="3081"/>
    <cellStyle name="常规 3 2 3 2 2" xfId="3082"/>
    <cellStyle name="百分比 2 2 5" xfId="3083"/>
    <cellStyle name="百分比 2 3 2" xfId="3084"/>
    <cellStyle name="百分比 2 3 2 2" xfId="3085"/>
    <cellStyle name="百分比 2 3 2 2 2" xfId="3086"/>
    <cellStyle name="百分比 2 3 2 3" xfId="3087"/>
    <cellStyle name="百分比 2 3 3" xfId="3088"/>
    <cellStyle name="百分比 2 3 3 2" xfId="3089"/>
    <cellStyle name="百分比 2 3 4" xfId="3090"/>
    <cellStyle name="常规 3 2 3 3 2" xfId="3091"/>
    <cellStyle name="百分比 2 4" xfId="3092"/>
    <cellStyle name="差 2 4 2" xfId="3093"/>
    <cellStyle name="百分比 2 4 2" xfId="3094"/>
    <cellStyle name="百分比 2 4 2 2" xfId="3095"/>
    <cellStyle name="百分比 2 5" xfId="3096"/>
    <cellStyle name="百分比 2 5 2" xfId="3097"/>
    <cellStyle name="百分比 3" xfId="3098"/>
    <cellStyle name="百分比 3 2" xfId="3099"/>
    <cellStyle name="常规 2 4 2 9" xfId="3100"/>
    <cellStyle name="百分比 3 3 2" xfId="3101"/>
    <cellStyle name="百分比 3 3 2 2" xfId="3102"/>
    <cellStyle name="百分比 3 3 3" xfId="3103"/>
    <cellStyle name="百分比 3 4" xfId="3104"/>
    <cellStyle name="百分比 3 4 2" xfId="3105"/>
    <cellStyle name="百分比 3 5" xfId="3106"/>
    <cellStyle name="百分比 4 2" xfId="3107"/>
    <cellStyle name="常规 2 2 6" xfId="3108"/>
    <cellStyle name="百分比 4 2 2" xfId="3109"/>
    <cellStyle name="常规 2 2 6 2" xfId="3110"/>
    <cellStyle name="百分比 4 2 2 2" xfId="3111"/>
    <cellStyle name="千位分隔 3 2 3 4" xfId="3112"/>
    <cellStyle name="常规 2 2 6 2 2" xfId="3113"/>
    <cellStyle name="百分比 4 2 2 2 2" xfId="3114"/>
    <cellStyle name="小数" xfId="3115"/>
    <cellStyle name="百分比 4 2 2 3" xfId="3116"/>
    <cellStyle name="百分比 4 2 3" xfId="3117"/>
    <cellStyle name="常规 2 2 6 3" xfId="3118"/>
    <cellStyle name="百分比 4 2 3 2" xfId="3119"/>
    <cellStyle name="千位分隔 3 2 4 4" xfId="3120"/>
    <cellStyle name="常规 2 2 6 3 2" xfId="3121"/>
    <cellStyle name="百分比 4 3" xfId="3122"/>
    <cellStyle name="常规 2 2 7" xfId="3123"/>
    <cellStyle name="百分比 4 3 2" xfId="3124"/>
    <cellStyle name="常规 2 2 7 2" xfId="3125"/>
    <cellStyle name="汇总 3" xfId="3126"/>
    <cellStyle name="百分比 4 3 2 2" xfId="3127"/>
    <cellStyle name="常规 2 2 7 2 2" xfId="3128"/>
    <cellStyle name="汇总 3 2" xfId="3129"/>
    <cellStyle name="百分比 4 4" xfId="3130"/>
    <cellStyle name="常规 2 2 8" xfId="3131"/>
    <cellStyle name="常规 2 2 8 2" xfId="3132"/>
    <cellStyle name="百分比 4 4 2" xfId="3133"/>
    <cellStyle name="常规_2002年全省财政基金预算收入计划表_新 2" xfId="3134"/>
    <cellStyle name="百分比 5" xfId="3135"/>
    <cellStyle name="百分比 5 2" xfId="3136"/>
    <cellStyle name="标题 5 2 2 3" xfId="3137"/>
    <cellStyle name="强调文字颜色 1 2 3 2 2" xfId="3138"/>
    <cellStyle name="常规 2 3 6" xfId="3139"/>
    <cellStyle name="百分比 5 2 2" xfId="3140"/>
    <cellStyle name="标题 5 2 2 3 2" xfId="3141"/>
    <cellStyle name="强调文字颜色 1 2 3 2 2 2" xfId="3142"/>
    <cellStyle name="常规 2 3 6 2" xfId="3143"/>
    <cellStyle name="百分比 5 2 2 2" xfId="3144"/>
    <cellStyle name="千位分隔 4 2 3 4" xfId="3145"/>
    <cellStyle name="常规 2 3 6 2 2" xfId="3146"/>
    <cellStyle name="百分比 5 2 2 2 2" xfId="3147"/>
    <cellStyle name="百分比 5 2 3" xfId="3148"/>
    <cellStyle name="常规 2 3 6 3" xfId="3149"/>
    <cellStyle name="百分比 5 2 3 2" xfId="3150"/>
    <cellStyle name="千位分隔 4 2 4 4" xfId="3151"/>
    <cellStyle name="常规 2 3 6 3 2" xfId="3152"/>
    <cellStyle name="常规 4 2 2 8" xfId="3153"/>
    <cellStyle name="百分比 5 3" xfId="3154"/>
    <cellStyle name="标题 5 2 2 4" xfId="3155"/>
    <cellStyle name="强调文字颜色 1 2 3 2 3" xfId="3156"/>
    <cellStyle name="常规 2 3 7" xfId="3157"/>
    <cellStyle name="百分比 5 3 2" xfId="3158"/>
    <cellStyle name="常规 2 3 7 2" xfId="3159"/>
    <cellStyle name="百分比 5 3 2 2" xfId="3160"/>
    <cellStyle name="百分比 5 3 3" xfId="3161"/>
    <cellStyle name="百分比 5 4" xfId="3162"/>
    <cellStyle name="标题 5 2 2 5" xfId="3163"/>
    <cellStyle name="常规 2 3 4 2 2" xfId="3164"/>
    <cellStyle name="常规 2 3 8" xfId="3165"/>
    <cellStyle name="百分比 5 4 2" xfId="3166"/>
    <cellStyle name="常规 2 3 8 2" xfId="3167"/>
    <cellStyle name="百分比 5 5" xfId="3168"/>
    <cellStyle name="常规 2 3 9" xfId="3169"/>
    <cellStyle name="百分比 5 5 2" xfId="3170"/>
    <cellStyle name="常规 2 3 9 2" xfId="3171"/>
    <cellStyle name="百分比 5 6" xfId="3172"/>
    <cellStyle name="常规 18 2" xfId="3173"/>
    <cellStyle name="常规 23 2" xfId="3174"/>
    <cellStyle name="百分比 6" xfId="3175"/>
    <cellStyle name="百分比 6 2" xfId="3176"/>
    <cellStyle name="标题 5 2 3 3" xfId="3177"/>
    <cellStyle name="强调文字颜色 1 2 3 3 2" xfId="3178"/>
    <cellStyle name="常规 2 4 6" xfId="3179"/>
    <cellStyle name="百分比 6 2 2" xfId="3180"/>
    <cellStyle name="常规 2 4 6 2" xfId="3181"/>
    <cellStyle name="百分比 6 2 2 2" xfId="3182"/>
    <cellStyle name="标题 2 4 3" xfId="3183"/>
    <cellStyle name="常规 2 4 6 2 2" xfId="3184"/>
    <cellStyle name="百分比 6 2 2 3" xfId="3185"/>
    <cellStyle name="百分比 6 2 3" xfId="3186"/>
    <cellStyle name="常规 2 4 6 3" xfId="3187"/>
    <cellStyle name="百分比 6 2 3 2" xfId="3188"/>
    <cellStyle name="标题 2 5 3" xfId="3189"/>
    <cellStyle name="常规 2 4 6 3 2" xfId="3190"/>
    <cellStyle name="百分比 6 3" xfId="3191"/>
    <cellStyle name="标题 5 2 3 4" xfId="3192"/>
    <cellStyle name="常规 2 4 7" xfId="3193"/>
    <cellStyle name="百分比 6 3 2" xfId="3194"/>
    <cellStyle name="常规 2 4 7 2" xfId="3195"/>
    <cellStyle name="百分比 6 3 2 2" xfId="3196"/>
    <cellStyle name="标题 3 4 3" xfId="3197"/>
    <cellStyle name="百分比 6 3 3" xfId="3198"/>
    <cellStyle name="百分比 6 4" xfId="3199"/>
    <cellStyle name="常规 2 3 4 3 2" xfId="3200"/>
    <cellStyle name="常规 2 4 8" xfId="3201"/>
    <cellStyle name="百分比 6 4 2" xfId="3202"/>
    <cellStyle name="常规 2 4 8 2" xfId="3203"/>
    <cellStyle name="百分比 6 5" xfId="3204"/>
    <cellStyle name="常规 2 4 9" xfId="3205"/>
    <cellStyle name="百分比 7" xfId="3206"/>
    <cellStyle name="百分比 7 2" xfId="3207"/>
    <cellStyle name="常规 2 5 6" xfId="3208"/>
    <cellStyle name="百分比 7 2 2" xfId="3209"/>
    <cellStyle name="百分比 7 2 2 2" xfId="3210"/>
    <cellStyle name="百分比 7 2 2 2 2" xfId="3211"/>
    <cellStyle name="百分比 7 2 2 3" xfId="3212"/>
    <cellStyle name="百分比 7 2 3" xfId="3213"/>
    <cellStyle name="百分比 7 2 3 2" xfId="3214"/>
    <cellStyle name="百分比 7 3" xfId="3215"/>
    <cellStyle name="百分比 7 3 2" xfId="3216"/>
    <cellStyle name="百分比 7 3 2 2" xfId="3217"/>
    <cellStyle name="百分比 7 3 3" xfId="3218"/>
    <cellStyle name="常规 2 3 4 4 2" xfId="3219"/>
    <cellStyle name="百分比 7 4" xfId="3220"/>
    <cellStyle name="常规_2003年预计及2004年预算基金_Book2" xfId="3221"/>
    <cellStyle name="百分比 7 4 2" xfId="3222"/>
    <cellStyle name="百分比 7 5" xfId="3223"/>
    <cellStyle name="百分比 8" xfId="3224"/>
    <cellStyle name="标题 1 2 2 2" xfId="3225"/>
    <cellStyle name="标题 1 2 2 2 2" xfId="3226"/>
    <cellStyle name="标题 1 2 2 3" xfId="3227"/>
    <cellStyle name="计算 2 3 2" xfId="3228"/>
    <cellStyle name="标题 1 2 3" xfId="3229"/>
    <cellStyle name="标题 1 2 3 2" xfId="3230"/>
    <cellStyle name="标题 1 2 3 3" xfId="3231"/>
    <cellStyle name="计算 2 4 2" xfId="3232"/>
    <cellStyle name="标题 1 2 3 4" xfId="3233"/>
    <cellStyle name="常规 5 6 4 2" xfId="3234"/>
    <cellStyle name="计算 2 4 3" xfId="3235"/>
    <cellStyle name="标题 1 2 4 2" xfId="3236"/>
    <cellStyle name="标题 1 3 2 2" xfId="3237"/>
    <cellStyle name="常规 2 2 2 4 5" xfId="3238"/>
    <cellStyle name="标题 1 3 2 2 2" xfId="3239"/>
    <cellStyle name="标题 1 3 2 3" xfId="3240"/>
    <cellStyle name="计算 3 3 2" xfId="3241"/>
    <cellStyle name="标题 1 3 3" xfId="3242"/>
    <cellStyle name="标题 1 3 3 2" xfId="3243"/>
    <cellStyle name="标题 1 4" xfId="3244"/>
    <cellStyle name="好_F00DC810C49E00C2E0430A3413167AE0" xfId="3245"/>
    <cellStyle name="标题 1 4 2" xfId="3246"/>
    <cellStyle name="常规 12 2 5" xfId="3247"/>
    <cellStyle name="标题 1 4 3" xfId="3248"/>
    <cellStyle name="常规 2 4 5 2 2" xfId="3249"/>
    <cellStyle name="标题 1 5" xfId="3250"/>
    <cellStyle name="标题 1 5 3" xfId="3251"/>
    <cellStyle name="常规 2 4 5 3 2" xfId="3252"/>
    <cellStyle name="标题 1 6" xfId="3253"/>
    <cellStyle name="常规 4 2 2 2 2 2" xfId="3254"/>
    <cellStyle name="标题 1 6 2" xfId="3255"/>
    <cellStyle name="标题 1 7" xfId="3256"/>
    <cellStyle name="标题 10" xfId="3257"/>
    <cellStyle name="标题 2 2" xfId="3258"/>
    <cellStyle name="标题 2 2 2 2" xfId="3259"/>
    <cellStyle name="标题 2 2 2 2 2" xfId="3260"/>
    <cellStyle name="差_5.中央部门决算（草案)-1" xfId="3261"/>
    <cellStyle name="标题 2 2 2 3" xfId="3262"/>
    <cellStyle name="标题 2 2 3" xfId="3263"/>
    <cellStyle name="标题 2 2 3 2" xfId="3264"/>
    <cellStyle name="货币 2 6" xfId="3265"/>
    <cellStyle name="标题 2 2 3 3" xfId="3266"/>
    <cellStyle name="货币 2 7" xfId="3267"/>
    <cellStyle name="标题 2 2 3 4" xfId="3268"/>
    <cellStyle name="常规 4 2 2 4 4 2" xfId="3269"/>
    <cellStyle name="货币 2 8" xfId="3270"/>
    <cellStyle name="标题 2 3" xfId="3271"/>
    <cellStyle name="标题 2 3 2 2" xfId="3272"/>
    <cellStyle name="常规 2 3 2 4 5" xfId="3273"/>
    <cellStyle name="标题 2 3 2 2 2" xfId="3274"/>
    <cellStyle name="标题 2 3 2 3" xfId="3275"/>
    <cellStyle name="标题 2 3 3" xfId="3276"/>
    <cellStyle name="标题 2 3 3 2" xfId="3277"/>
    <cellStyle name="标题 2 3 4" xfId="3278"/>
    <cellStyle name="标题 2 4" xfId="3279"/>
    <cellStyle name="标题 2 4 2" xfId="3280"/>
    <cellStyle name="常规 13 2 5" xfId="3281"/>
    <cellStyle name="标题 2 5" xfId="3282"/>
    <cellStyle name="标题 2 6" xfId="3283"/>
    <cellStyle name="常规 4 2 2 2 3 2" xfId="3284"/>
    <cellStyle name="标题 2 6 2" xfId="3285"/>
    <cellStyle name="标题 2 7" xfId="3286"/>
    <cellStyle name="标题 3 2" xfId="3287"/>
    <cellStyle name="标题 3 2 2" xfId="3288"/>
    <cellStyle name="好 5" xfId="3289"/>
    <cellStyle name="标题 3 2 2 2" xfId="3290"/>
    <cellStyle name="常规 57" xfId="3291"/>
    <cellStyle name="常规 62" xfId="3292"/>
    <cellStyle name="好 5 2" xfId="3293"/>
    <cellStyle name="后继超级链接 4" xfId="3294"/>
    <cellStyle name="标题 3 2 2 3" xfId="3295"/>
    <cellStyle name="常规 58" xfId="3296"/>
    <cellStyle name="常规 63" xfId="3297"/>
    <cellStyle name="好 5 3" xfId="3298"/>
    <cellStyle name="后继超级链接 5" xfId="3299"/>
    <cellStyle name="标题 3 2 3" xfId="3300"/>
    <cellStyle name="好 6" xfId="3301"/>
    <cellStyle name="标题 3 2 3 3" xfId="3302"/>
    <cellStyle name="好 6 3" xfId="3303"/>
    <cellStyle name="标题 3 2 3 4" xfId="3304"/>
    <cellStyle name="标题 3 2 4" xfId="3305"/>
    <cellStyle name="好 7" xfId="3306"/>
    <cellStyle name="标题 3 2 4 2" xfId="3307"/>
    <cellStyle name="好 7 2" xfId="3308"/>
    <cellStyle name="标题 3 2 5" xfId="3309"/>
    <cellStyle name="好 8" xfId="3310"/>
    <cellStyle name="标题 3 3" xfId="3311"/>
    <cellStyle name="标题 3 3 2" xfId="3312"/>
    <cellStyle name="标题 3 3 3" xfId="3313"/>
    <cellStyle name="标题 3 3 4" xfId="3314"/>
    <cellStyle name="标题 3 4" xfId="3315"/>
    <cellStyle name="标题 3 4 2" xfId="3316"/>
    <cellStyle name="标题 3 5" xfId="3317"/>
    <cellStyle name="标题 3 5 2" xfId="3318"/>
    <cellStyle name="标题 3 5 3" xfId="3319"/>
    <cellStyle name="烹拳_laroux" xfId="3320"/>
    <cellStyle name="标题 3 6" xfId="3321"/>
    <cellStyle name="常规 4 2 2 2 4 2" xfId="3322"/>
    <cellStyle name="标题 3 6 2" xfId="3323"/>
    <cellStyle name="标题 3 7" xfId="3324"/>
    <cellStyle name="标题 3 8" xfId="3325"/>
    <cellStyle name="标题 4 2 2" xfId="3326"/>
    <cellStyle name="标题 4 2 2 2" xfId="3327"/>
    <cellStyle name="标题 4 2 2 2 2" xfId="3328"/>
    <cellStyle name="标题 4 2 2 3" xfId="3329"/>
    <cellStyle name="标题 4 2 3" xfId="3330"/>
    <cellStyle name="标题 4 2 3 2" xfId="3331"/>
    <cellStyle name="标题 4 2 3 2 2" xfId="3332"/>
    <cellStyle name="标题 4 2 3 3" xfId="3333"/>
    <cellStyle name="标题 4 2 4" xfId="3334"/>
    <cellStyle name="标题 4 2 4 2" xfId="3335"/>
    <cellStyle name="标题 4 2 5" xfId="3336"/>
    <cellStyle name="标题 4 2_2015财政决算公开" xfId="3337"/>
    <cellStyle name="标题 4 3" xfId="3338"/>
    <cellStyle name="标题 4 3 2" xfId="3339"/>
    <cellStyle name="标题 4 3 2 2" xfId="3340"/>
    <cellStyle name="好 2 2 2 3" xfId="3341"/>
    <cellStyle name="标题 4 3 2 2 2" xfId="3342"/>
    <cellStyle name="常规 4 2 6" xfId="3343"/>
    <cellStyle name="标题 4 3 2 3" xfId="3344"/>
    <cellStyle name="标题 4 3 3" xfId="3345"/>
    <cellStyle name="标题 4 3 3 2" xfId="3346"/>
    <cellStyle name="标题 4 3 4" xfId="3347"/>
    <cellStyle name="常规 2 2_2015财政决算公开" xfId="3348"/>
    <cellStyle name="标题 5 2 2" xfId="3349"/>
    <cellStyle name="标题 5 2 2 2" xfId="3350"/>
    <cellStyle name="常规 2 3 5" xfId="3351"/>
    <cellStyle name="标题 5 2 2 2 2" xfId="3352"/>
    <cellStyle name="常规 2 3 5 2" xfId="3353"/>
    <cellStyle name="标题 5 2 2 2 3" xfId="3354"/>
    <cellStyle name="常规 2 3 5 3" xfId="3355"/>
    <cellStyle name="标题 5 2 2 2_2015财政决算公开" xfId="3356"/>
    <cellStyle name="标题 5 2 2_2015财政决算公开" xfId="3357"/>
    <cellStyle name="常规 2 3 3 4 2" xfId="3358"/>
    <cellStyle name="标题 5 2 3" xfId="3359"/>
    <cellStyle name="标题 5 2 3 2" xfId="3360"/>
    <cellStyle name="常规 2 4 5" xfId="3361"/>
    <cellStyle name="标题 5 2 3 2 2" xfId="3362"/>
    <cellStyle name="常规 2 4 5 2" xfId="3363"/>
    <cellStyle name="标题 5 2 4" xfId="3364"/>
    <cellStyle name="标题 5 2 5" xfId="3365"/>
    <cellStyle name="标题 5 2 6" xfId="3366"/>
    <cellStyle name="标题 5 3" xfId="3367"/>
    <cellStyle name="标题 5 3 5" xfId="3368"/>
    <cellStyle name="标题 5 3_2015财政决算公开" xfId="3369"/>
    <cellStyle name="链接单元格 6" xfId="3370"/>
    <cellStyle name="标题 5_2015财政决算公开" xfId="3371"/>
    <cellStyle name="标题 6 2" xfId="3372"/>
    <cellStyle name="标题 7" xfId="3373"/>
    <cellStyle name="标题 7 2" xfId="3374"/>
    <cellStyle name="标题 9" xfId="3375"/>
    <cellStyle name="表标题" xfId="3376"/>
    <cellStyle name="超级链接 2 2 2 2" xfId="3377"/>
    <cellStyle name="表标题 2" xfId="3378"/>
    <cellStyle name="常规_内15福建1_新 2" xfId="3379"/>
    <cellStyle name="表标题 2 2" xfId="3380"/>
    <cellStyle name="表标题 2 2 2 2" xfId="3381"/>
    <cellStyle name="表标题 2 2 3" xfId="3382"/>
    <cellStyle name="表标题 2 3" xfId="3383"/>
    <cellStyle name="表标题 2 4" xfId="3384"/>
    <cellStyle name="表标题 3 2" xfId="3385"/>
    <cellStyle name="表标题 3 3" xfId="3386"/>
    <cellStyle name="表标题 4" xfId="3387"/>
    <cellStyle name="表标题 4 2" xfId="3388"/>
    <cellStyle name="差 2" xfId="3389"/>
    <cellStyle name="解释性文本 5" xfId="3390"/>
    <cellStyle name="差 2 2" xfId="3391"/>
    <cellStyle name="解释性文本 5 2" xfId="3392"/>
    <cellStyle name="差 2 4" xfId="3393"/>
    <cellStyle name="差 2 5" xfId="3394"/>
    <cellStyle name="差 2_2015财政决算公开" xfId="3395"/>
    <cellStyle name="差 3" xfId="3396"/>
    <cellStyle name="解释性文本 6" xfId="3397"/>
    <cellStyle name="差 3 3" xfId="3398"/>
    <cellStyle name="差 3 4" xfId="3399"/>
    <cellStyle name="差 3 5" xfId="3400"/>
    <cellStyle name="差 4 2" xfId="3401"/>
    <cellStyle name="差 4 3" xfId="3402"/>
    <cellStyle name="差 4 4" xfId="3403"/>
    <cellStyle name="差 5" xfId="3404"/>
    <cellStyle name="差 5 2" xfId="3405"/>
    <cellStyle name="差 5 2 2" xfId="3406"/>
    <cellStyle name="差 5 2 2 2" xfId="3407"/>
    <cellStyle name="差 5 3" xfId="3408"/>
    <cellStyle name="差 5 3 2" xfId="3409"/>
    <cellStyle name="差 5 4" xfId="3410"/>
    <cellStyle name="差 6" xfId="3411"/>
    <cellStyle name="差 6 2" xfId="3412"/>
    <cellStyle name="差 6 2 2" xfId="3413"/>
    <cellStyle name="差 6 3" xfId="3414"/>
    <cellStyle name="差_出版署2010年度中央部门决算草案" xfId="3415"/>
    <cellStyle name="差_司法部2010年度中央部门决算（草案）报" xfId="3416"/>
    <cellStyle name="常规 10 2" xfId="3417"/>
    <cellStyle name="常规 10 2 2" xfId="3418"/>
    <cellStyle name="常规 10 2 2 3" xfId="3419"/>
    <cellStyle name="常规 10 2 2_2015财政决算公开" xfId="3420"/>
    <cellStyle name="常规 10 2 3 2" xfId="3421"/>
    <cellStyle name="强调文字颜色 1 3 2 2 2" xfId="3422"/>
    <cellStyle name="常规 10 2 4" xfId="3423"/>
    <cellStyle name="常规 10 3 2 2" xfId="3424"/>
    <cellStyle name="常规 10 3 3" xfId="3425"/>
    <cellStyle name="常规 10 4" xfId="3426"/>
    <cellStyle name="货币 2 3 2 2" xfId="3427"/>
    <cellStyle name="常规 10 4 2" xfId="3428"/>
    <cellStyle name="货币 2 3 2 2 2" xfId="3429"/>
    <cellStyle name="常规 10 5" xfId="3430"/>
    <cellStyle name="汇总 3 3 2" xfId="3431"/>
    <cellStyle name="货币 2 3 2 3" xfId="3432"/>
    <cellStyle name="常规 10 6" xfId="3433"/>
    <cellStyle name="货币 2 3 2 4" xfId="3434"/>
    <cellStyle name="警告文本 3 3 2" xfId="3435"/>
    <cellStyle name="常规 10_2015财政决算公开" xfId="3436"/>
    <cellStyle name="常规 2 4 2 2 3 2" xfId="3437"/>
    <cellStyle name="常规 11" xfId="3438"/>
    <cellStyle name="常规 11 2 2 2 2" xfId="3439"/>
    <cellStyle name="常规 11 2 2 3" xfId="3440"/>
    <cellStyle name="货币 4 7 2" xfId="3441"/>
    <cellStyle name="常规 11_报 预算   行政政法处(1)" xfId="3442"/>
    <cellStyle name="常规 12" xfId="3443"/>
    <cellStyle name="好 4 2" xfId="3444"/>
    <cellStyle name="常规 12 2 2 2 2 2" xfId="3445"/>
    <cellStyle name="常规 12 2 2 2_2015财政决算公开" xfId="3446"/>
    <cellStyle name="常规 69" xfId="3447"/>
    <cellStyle name="常规 74" xfId="3448"/>
    <cellStyle name="检查单元格 2 3 5" xfId="3449"/>
    <cellStyle name="常规 12 2 2 3" xfId="3450"/>
    <cellStyle name="常规 12 2 2 3 2" xfId="3451"/>
    <cellStyle name="常规 12 2 2 4" xfId="3452"/>
    <cellStyle name="常规 12 2 2 5" xfId="3453"/>
    <cellStyle name="常规 12 2 3 3" xfId="3454"/>
    <cellStyle name="常规 12 2 3_2015财政决算公开" xfId="3455"/>
    <cellStyle name="常规 12 2 4 2" xfId="3456"/>
    <cellStyle name="常规 12 4 2 2" xfId="3457"/>
    <cellStyle name="常规 12 4 3" xfId="3458"/>
    <cellStyle name="常规 12 4_2015财政决算公开" xfId="3459"/>
    <cellStyle name="常规 2 3 2 3 3" xfId="3460"/>
    <cellStyle name="常规 12 7" xfId="3461"/>
    <cellStyle name="货币 2 3 4 5" xfId="3462"/>
    <cellStyle name="常规 12_2015财政决算公开" xfId="3463"/>
    <cellStyle name="常规 13" xfId="3464"/>
    <cellStyle name="好 4 3" xfId="3465"/>
    <cellStyle name="常规 13 2 2 3" xfId="3466"/>
    <cellStyle name="常规 2 2 2 2 3 2 2" xfId="3467"/>
    <cellStyle name="货币 2 2 9 2" xfId="3468"/>
    <cellStyle name="常规 13 2 2_2015财政决算公开" xfId="3469"/>
    <cellStyle name="常规 14 2" xfId="3470"/>
    <cellStyle name="常规 14 2 2" xfId="3471"/>
    <cellStyle name="常规 14 3" xfId="3472"/>
    <cellStyle name="常规 14 3 2" xfId="3473"/>
    <cellStyle name="常规 14 4" xfId="3474"/>
    <cellStyle name="货币 2 3 6 2" xfId="3475"/>
    <cellStyle name="常规 14 4 2" xfId="3476"/>
    <cellStyle name="常规 14_2015财政决算公开" xfId="3477"/>
    <cellStyle name="常规 15_2015财政决算公开" xfId="3478"/>
    <cellStyle name="常规 2 3 2 2 5 2" xfId="3479"/>
    <cellStyle name="常规 16_2015财政决算公开" xfId="3480"/>
    <cellStyle name="常规 17 2 2" xfId="3481"/>
    <cellStyle name="常规 22 2 2" xfId="3482"/>
    <cellStyle name="常规 19" xfId="3483"/>
    <cellStyle name="常规 24" xfId="3484"/>
    <cellStyle name="常规 19 2" xfId="3485"/>
    <cellStyle name="常规 24 2" xfId="3486"/>
    <cellStyle name="常规 19 2 2" xfId="3487"/>
    <cellStyle name="常规 24 2 2" xfId="3488"/>
    <cellStyle name="常规 19_2015财政决算公开" xfId="3489"/>
    <cellStyle name="常规 3_收入总表2 2" xfId="3490"/>
    <cellStyle name="常规 2" xfId="3491"/>
    <cellStyle name="常规 2 10" xfId="3492"/>
    <cellStyle name="常规 2 2 2 6 3" xfId="3493"/>
    <cellStyle name="货币 4 2 4 3 2" xfId="3494"/>
    <cellStyle name="常规 2 11" xfId="3495"/>
    <cellStyle name="常规 2 2 2 6 4" xfId="3496"/>
    <cellStyle name="常规 2 2 10" xfId="3497"/>
    <cellStyle name="输出 2 3 4" xfId="3498"/>
    <cellStyle name="常规 2 2 2" xfId="3499"/>
    <cellStyle name="常规 2 4 3 5" xfId="3500"/>
    <cellStyle name="常规 2 2 2 10" xfId="3501"/>
    <cellStyle name="常规 2 2 2 2" xfId="3502"/>
    <cellStyle name="常规 2 4 3 5 2" xfId="3503"/>
    <cellStyle name="常规 2 2 2 2 2 2 2" xfId="3504"/>
    <cellStyle name="常规 2 2 2 2 2 3" xfId="3505"/>
    <cellStyle name="常规 2 2 2 2 2 3 2" xfId="3506"/>
    <cellStyle name="常规 2 3 2 2 6" xfId="3507"/>
    <cellStyle name="常规 2 2 2 2 2 4 2" xfId="3508"/>
    <cellStyle name="常规 2 2 2 2 2 5" xfId="3509"/>
    <cellStyle name="常规 2 2 2 2 2_2015财政决算公开" xfId="3510"/>
    <cellStyle name="常规 2 2 2 2 3" xfId="3511"/>
    <cellStyle name="常规 2 2 2 2 3 2" xfId="3512"/>
    <cellStyle name="货币 2 2 9" xfId="3513"/>
    <cellStyle name="常规 2 2 2 2 3 3" xfId="3514"/>
    <cellStyle name="常规 2 2 2 2 3 3 2" xfId="3515"/>
    <cellStyle name="常规 2 2 2 2 3 4" xfId="3516"/>
    <cellStyle name="常规 2 2 2 2 4 2" xfId="3517"/>
    <cellStyle name="常规 2 2 2 2 4 2 2" xfId="3518"/>
    <cellStyle name="常规 2 2 2 2 4 3 2" xfId="3519"/>
    <cellStyle name="常规 2 2 2 2 4 4" xfId="3520"/>
    <cellStyle name="常规 2 2 2 2 4 4 2" xfId="3521"/>
    <cellStyle name="常规 2 2 2 2 4 5" xfId="3522"/>
    <cellStyle name="常规 2 2 2 2 6" xfId="3523"/>
    <cellStyle name="常规 2 2 2 2 7" xfId="3524"/>
    <cellStyle name="常规 2 2 2 2 8" xfId="3525"/>
    <cellStyle name="常规 2 2 2 3" xfId="3526"/>
    <cellStyle name="常规 2 2 2 3 2" xfId="3527"/>
    <cellStyle name="常规 2 2 2 3 2 2" xfId="3528"/>
    <cellStyle name="常规 2 2 2 3 3" xfId="3529"/>
    <cellStyle name="常规 2 2 2 3 3 2" xfId="3530"/>
    <cellStyle name="常规 2 2 2 3 4" xfId="3531"/>
    <cellStyle name="货币 4 5 2 2" xfId="3532"/>
    <cellStyle name="常规 2 2 2 3 4 2" xfId="3533"/>
    <cellStyle name="常规 2 2 2 3_2015财政决算公开" xfId="3534"/>
    <cellStyle name="常规 2 2 2 4 4" xfId="3535"/>
    <cellStyle name="货币 4 5 3 2" xfId="3536"/>
    <cellStyle name="常规 2 2 2 4 4 2" xfId="3537"/>
    <cellStyle name="输出 3 2 2 3" xfId="3538"/>
    <cellStyle name="常规 2 2 2 5 2 2" xfId="3539"/>
    <cellStyle name="常规 2 2 2 5 3" xfId="3540"/>
    <cellStyle name="货币 4 2 4 2 2" xfId="3541"/>
    <cellStyle name="常规 2 2 2 5 4" xfId="3542"/>
    <cellStyle name="常规 2 2 2 6 2" xfId="3543"/>
    <cellStyle name="常规 2 2 2 6 2 2" xfId="3544"/>
    <cellStyle name="常规 2 2 2 6 3 2" xfId="3545"/>
    <cellStyle name="常规 2 2 2 6 4 2" xfId="3546"/>
    <cellStyle name="常规 3 2 2 3" xfId="3547"/>
    <cellStyle name="常规 2 2 2 6 5" xfId="3548"/>
    <cellStyle name="常规 2 2 2 6_2015财政决算公开" xfId="3549"/>
    <cellStyle name="货币 3 4 3" xfId="3550"/>
    <cellStyle name="常规 2 2 2 7 2" xfId="3551"/>
    <cellStyle name="输出 2 3 5" xfId="3552"/>
    <cellStyle name="常规 2 2 3" xfId="3553"/>
    <cellStyle name="常规 2 2 3 4 2 2" xfId="3554"/>
    <cellStyle name="常规 2 4 3 6" xfId="3555"/>
    <cellStyle name="常规 2 2 3 2" xfId="3556"/>
    <cellStyle name="常规 2 2 3 2 2" xfId="3557"/>
    <cellStyle name="常规 2 2 3 2 3" xfId="3558"/>
    <cellStyle name="常规 2 2 3 2 3 2" xfId="3559"/>
    <cellStyle name="常规 2 2 3 2 4 2" xfId="3560"/>
    <cellStyle name="常规 2 2 3 3" xfId="3561"/>
    <cellStyle name="常规 2 2 3 3 2" xfId="3562"/>
    <cellStyle name="常规 2 2 3 3 2 2" xfId="3563"/>
    <cellStyle name="常规 2 3 3 6" xfId="3564"/>
    <cellStyle name="常规 2 2 3 3 3" xfId="3565"/>
    <cellStyle name="常规 2 2 3 3 3 2" xfId="3566"/>
    <cellStyle name="常规 2 3 4 6" xfId="3567"/>
    <cellStyle name="常规 2 2 3 3 4" xfId="3568"/>
    <cellStyle name="货币 4 6 2 2" xfId="3569"/>
    <cellStyle name="常规 2 2 3 4 3" xfId="3570"/>
    <cellStyle name="常规 2 2 3 4 3 2" xfId="3571"/>
    <cellStyle name="常规 2 3 3" xfId="3572"/>
    <cellStyle name="常规 2 4 4 6" xfId="3573"/>
    <cellStyle name="常规 2 2 3 5 2" xfId="3574"/>
    <cellStyle name="常规 2 2 3 6 2" xfId="3575"/>
    <cellStyle name="常规 2 2 3 7" xfId="3576"/>
    <cellStyle name="常规 2 2 4" xfId="3577"/>
    <cellStyle name="常规 2 4 3 7" xfId="3578"/>
    <cellStyle name="常规 2 2 4 2" xfId="3579"/>
    <cellStyle name="常规 2 2 4 2 2" xfId="3580"/>
    <cellStyle name="常规 2 2 4 3" xfId="3581"/>
    <cellStyle name="常规 2 2 4 3 2" xfId="3582"/>
    <cellStyle name="常规 2 2 4 4 2" xfId="3583"/>
    <cellStyle name="常规 2 2 4 5" xfId="3584"/>
    <cellStyle name="常规 2 2 5" xfId="3585"/>
    <cellStyle name="常规 2 2 5 2" xfId="3586"/>
    <cellStyle name="常规 2 2 5 2 2" xfId="3587"/>
    <cellStyle name="常规 2 2 5 3" xfId="3588"/>
    <cellStyle name="常规 2 2 5 3 2" xfId="3589"/>
    <cellStyle name="常规 2 2 5 4" xfId="3590"/>
    <cellStyle name="常规 2 2 5 4 2" xfId="3591"/>
    <cellStyle name="常规 2 2 5 5" xfId="3592"/>
    <cellStyle name="常规 2 2 7 3 2" xfId="3593"/>
    <cellStyle name="汇总 4 2" xfId="3594"/>
    <cellStyle name="常规 2 2 9 2" xfId="3595"/>
    <cellStyle name="常规 2 3 11" xfId="3596"/>
    <cellStyle name="常规 2 3 2" xfId="3597"/>
    <cellStyle name="常规 2 4 4 5" xfId="3598"/>
    <cellStyle name="常规 2 3 2 2" xfId="3599"/>
    <cellStyle name="常规 2 3 2 2 2" xfId="3600"/>
    <cellStyle name="常规 2 3 2 2 2 2" xfId="3601"/>
    <cellStyle name="常规 2 3 2 2 3" xfId="3602"/>
    <cellStyle name="常规 2 3 2 2 3 2" xfId="3603"/>
    <cellStyle name="常规 2 3 2 2 4 2" xfId="3604"/>
    <cellStyle name="常规 2 3 2 2 7" xfId="3605"/>
    <cellStyle name="常规 2 3 2 3" xfId="3606"/>
    <cellStyle name="常规_本级" xfId="3607"/>
    <cellStyle name="常规 2 3 2 3 2" xfId="3608"/>
    <cellStyle name="常规 2 3 2 3 2 2" xfId="3609"/>
    <cellStyle name="常规 2 3 2 3 4" xfId="3610"/>
    <cellStyle name="常规 2 3 2 4 2 2" xfId="3611"/>
    <cellStyle name="常规 2 3 2 4 3" xfId="3612"/>
    <cellStyle name="常规 2 3 2 4 3 2" xfId="3613"/>
    <cellStyle name="常规 2 3 2 4 4" xfId="3614"/>
    <cellStyle name="常规 2 3 2 4 4 2" xfId="3615"/>
    <cellStyle name="常规 2 3 2 5 2" xfId="3616"/>
    <cellStyle name="常规 2 3 2 6" xfId="3617"/>
    <cellStyle name="常规 2 3 2 6 2" xfId="3618"/>
    <cellStyle name="常规 2 3 2 7" xfId="3619"/>
    <cellStyle name="常规 2 3 2 7 2" xfId="3620"/>
    <cellStyle name="常规 2 3 2 8" xfId="3621"/>
    <cellStyle name="常规 2 3 3 2 2" xfId="3622"/>
    <cellStyle name="常规 2 3 3 3" xfId="3623"/>
    <cellStyle name="常规 2 3 3 3 2" xfId="3624"/>
    <cellStyle name="常规 2 3 3 5" xfId="3625"/>
    <cellStyle name="常规 2 3 3 5 2" xfId="3626"/>
    <cellStyle name="常规 2 3 3 7" xfId="3627"/>
    <cellStyle name="常规 2 3 4" xfId="3628"/>
    <cellStyle name="常规 2 3 4 2" xfId="3629"/>
    <cellStyle name="常规 2 3 4 3" xfId="3630"/>
    <cellStyle name="常规 2 3 4 4" xfId="3631"/>
    <cellStyle name="常规 2 3 4 5" xfId="3632"/>
    <cellStyle name="常规 2 3 5 4" xfId="3633"/>
    <cellStyle name="常规 2 4" xfId="3634"/>
    <cellStyle name="常规 2 4 10 2" xfId="3635"/>
    <cellStyle name="常规 2 4 11" xfId="3636"/>
    <cellStyle name="常规 2 4 2" xfId="3637"/>
    <cellStyle name="常规 2 4 2 2" xfId="3638"/>
    <cellStyle name="常规 2 4 2 2 2" xfId="3639"/>
    <cellStyle name="常规 2 4 2 2 2 2" xfId="3640"/>
    <cellStyle name="常规 2 4 2 2 3" xfId="3641"/>
    <cellStyle name="常规 2 4 2 2 4" xfId="3642"/>
    <cellStyle name="常规 2 4 2 2 5 2" xfId="3643"/>
    <cellStyle name="常规 2 4 2 2 6" xfId="3644"/>
    <cellStyle name="常规 2 4 2 2 7" xfId="3645"/>
    <cellStyle name="常规 2 4 2 3" xfId="3646"/>
    <cellStyle name="常规 2 4 2 3 2 2" xfId="3647"/>
    <cellStyle name="输出 2 2 2 2 2" xfId="3648"/>
    <cellStyle name="常规 7 2 3 3" xfId="3649"/>
    <cellStyle name="常规 2 4 2 3 3 2" xfId="3650"/>
    <cellStyle name="常规 2 4 2 3 4" xfId="3651"/>
    <cellStyle name="常规 2 4 2 3 5" xfId="3652"/>
    <cellStyle name="常规 2 4 2 6" xfId="3653"/>
    <cellStyle name="常规 2 4 2 7" xfId="3654"/>
    <cellStyle name="常规 2 4 3 2 2" xfId="3655"/>
    <cellStyle name="常规 2 4 3 3" xfId="3656"/>
    <cellStyle name="常规 2 4 3 3 2" xfId="3657"/>
    <cellStyle name="常规 2 4 3 4 2" xfId="3658"/>
    <cellStyle name="常规 2 4 4 2" xfId="3659"/>
    <cellStyle name="常规 2 4 4 2 2" xfId="3660"/>
    <cellStyle name="常规 2 4 4 3" xfId="3661"/>
    <cellStyle name="常规 2 4 4 3 2" xfId="3662"/>
    <cellStyle name="常规 2 4 4 4" xfId="3663"/>
    <cellStyle name="常规 2 4 4 4 2" xfId="3664"/>
    <cellStyle name="常规 2 4 5 3" xfId="3665"/>
    <cellStyle name="常规 2 4 5 4" xfId="3666"/>
    <cellStyle name="小数 5" xfId="3667"/>
    <cellStyle name="常规 2 5 2 3" xfId="3668"/>
    <cellStyle name="检查单元格 7" xfId="3669"/>
    <cellStyle name="常规 2 5 2 5" xfId="3670"/>
    <cellStyle name="检查单元格 9" xfId="3671"/>
    <cellStyle name="常规 2 5 3 2" xfId="3672"/>
    <cellStyle name="常规 2 5 3 3" xfId="3673"/>
    <cellStyle name="常规 2 5 4 2" xfId="3674"/>
    <cellStyle name="常规 2 5 4 3" xfId="3675"/>
    <cellStyle name="常规 2 6" xfId="3676"/>
    <cellStyle name="常规 2 6 2" xfId="3677"/>
    <cellStyle name="常规 2 6 2 2" xfId="3678"/>
    <cellStyle name="常规 2 6 4" xfId="3679"/>
    <cellStyle name="货币 2 2 3 3 2" xfId="3680"/>
    <cellStyle name="常规 2 7" xfId="3681"/>
    <cellStyle name="常规 2 7 3" xfId="3682"/>
    <cellStyle name="输入 2" xfId="3683"/>
    <cellStyle name="常规 2 8" xfId="3684"/>
    <cellStyle name="输入 2 2" xfId="3685"/>
    <cellStyle name="常规 2 8 2" xfId="3686"/>
    <cellStyle name="常规 27 2 2" xfId="3687"/>
    <cellStyle name="常规 27 3" xfId="3688"/>
    <cellStyle name="常规 29" xfId="3689"/>
    <cellStyle name="常规 34" xfId="3690"/>
    <cellStyle name="常规 29 2" xfId="3691"/>
    <cellStyle name="常规 3" xfId="3692"/>
    <cellStyle name="常规 3 10" xfId="3693"/>
    <cellStyle name="常规 3 11" xfId="3694"/>
    <cellStyle name="常规 3 2" xfId="3695"/>
    <cellStyle name="常规 3 2 2 2" xfId="3696"/>
    <cellStyle name="常规 3 2 2 2 2" xfId="3697"/>
    <cellStyle name="常规 3 2 2 3 2" xfId="3698"/>
    <cellStyle name="常规 3 2 2 6" xfId="3699"/>
    <cellStyle name="常规 3 2 2 6 2" xfId="3700"/>
    <cellStyle name="常规 3 2 3 2" xfId="3701"/>
    <cellStyle name="常规 3 2 3 3" xfId="3702"/>
    <cellStyle name="常规 3 2 4" xfId="3703"/>
    <cellStyle name="常规 3 2 4 3" xfId="3704"/>
    <cellStyle name="常规 3 2 4 3 2" xfId="3705"/>
    <cellStyle name="常规 3 2 4 4" xfId="3706"/>
    <cellStyle name="常规 3 2 4 4 2" xfId="3707"/>
    <cellStyle name="常规 3 3" xfId="3708"/>
    <cellStyle name="常规 3 3 2" xfId="3709"/>
    <cellStyle name="常规 3 3 3" xfId="3710"/>
    <cellStyle name="常规 3 3 4" xfId="3711"/>
    <cellStyle name="好 3 2 2 2" xfId="3712"/>
    <cellStyle name="常规 3 4 2 2" xfId="3713"/>
    <cellStyle name="汇总 2 3 4" xfId="3714"/>
    <cellStyle name="货币 2 2 2 5" xfId="3715"/>
    <cellStyle name="常规 3 4 3 2" xfId="3716"/>
    <cellStyle name="货币 2 2 3 5" xfId="3717"/>
    <cellStyle name="常规 3 4 4" xfId="3718"/>
    <cellStyle name="好 3 2 3 2" xfId="3719"/>
    <cellStyle name="常规 3 5" xfId="3720"/>
    <cellStyle name="常规 3 5 3" xfId="3721"/>
    <cellStyle name="常规 3 5 3 2" xfId="3722"/>
    <cellStyle name="常规 3 5 4" xfId="3723"/>
    <cellStyle name="货币 2 2 4 2 2" xfId="3724"/>
    <cellStyle name="常规 3 6 2 2" xfId="3725"/>
    <cellStyle name="常规 3 6 3" xfId="3726"/>
    <cellStyle name="常规 3 6 3 2" xfId="3727"/>
    <cellStyle name="常规 3 6 4" xfId="3728"/>
    <cellStyle name="货币 2 2 4 3 2" xfId="3729"/>
    <cellStyle name="常规 3 6 5" xfId="3730"/>
    <cellStyle name="常规 3 7" xfId="3731"/>
    <cellStyle name="常规 3 7 2" xfId="3732"/>
    <cellStyle name="常规 3 7 2 2" xfId="3733"/>
    <cellStyle name="常规 3 7 3 2" xfId="3734"/>
    <cellStyle name="常规 3 7 4" xfId="3735"/>
    <cellStyle name="货币 2 2 4 4 2" xfId="3736"/>
    <cellStyle name="常规 3 8" xfId="3737"/>
    <cellStyle name="好 2 2 2 2 2" xfId="3738"/>
    <cellStyle name="常规 3 8 2" xfId="3739"/>
    <cellStyle name="常规 3 9 2" xfId="3740"/>
    <cellStyle name="常规 3_收入总表2" xfId="3741"/>
    <cellStyle name="常规 4" xfId="3742"/>
    <cellStyle name="常规 4 2" xfId="3743"/>
    <cellStyle name="常规 4 2 10" xfId="3744"/>
    <cellStyle name="常规 4 2 11" xfId="3745"/>
    <cellStyle name="常规 4 2 2" xfId="3746"/>
    <cellStyle name="常规 4 4" xfId="3747"/>
    <cellStyle name="常规 4 2 2 2" xfId="3748"/>
    <cellStyle name="常规 4 4 2" xfId="3749"/>
    <cellStyle name="常规 6 4" xfId="3750"/>
    <cellStyle name="常规 4 2 2 2 2" xfId="3751"/>
    <cellStyle name="常规 6 4 2" xfId="3752"/>
    <cellStyle name="货币 3 2 2 5" xfId="3753"/>
    <cellStyle name="常规 4 2 2 2 3" xfId="3754"/>
    <cellStyle name="常规 6 4 3" xfId="3755"/>
    <cellStyle name="常规 4 2 2 2 5" xfId="3756"/>
    <cellStyle name="常规 4 2 2 2 6" xfId="3757"/>
    <cellStyle name="常规 4 2 2 3 2" xfId="3758"/>
    <cellStyle name="警告文本 2" xfId="3759"/>
    <cellStyle name="霓付 [0]_laroux" xfId="3760"/>
    <cellStyle name="常规 4 2 2 3 3" xfId="3761"/>
    <cellStyle name="警告文本 3" xfId="3762"/>
    <cellStyle name="常规 4 2 2 3 3 2" xfId="3763"/>
    <cellStyle name="警告文本 3 2" xfId="3764"/>
    <cellStyle name="常规 4 2 2 3 4" xfId="3765"/>
    <cellStyle name="警告文本 4" xfId="3766"/>
    <cellStyle name="常规 4 2 2 4 3 2" xfId="3767"/>
    <cellStyle name="常规 4 2 2 4 4" xfId="3768"/>
    <cellStyle name="常规 4 2 2 4 5" xfId="3769"/>
    <cellStyle name="常规 4 2 2 6 2" xfId="3770"/>
    <cellStyle name="常规 4 2 2 7 2" xfId="3771"/>
    <cellStyle name="常规 4 2 3" xfId="3772"/>
    <cellStyle name="常规 4 5" xfId="3773"/>
    <cellStyle name="常规 4 2 3 2" xfId="3774"/>
    <cellStyle name="常规 4 5 2" xfId="3775"/>
    <cellStyle name="常规 7 4" xfId="3776"/>
    <cellStyle name="常规 4 2 3 3" xfId="3777"/>
    <cellStyle name="常规 4 5 3" xfId="3778"/>
    <cellStyle name="常规 7 5" xfId="3779"/>
    <cellStyle name="常规 4 2 4" xfId="3780"/>
    <cellStyle name="常规 4 6" xfId="3781"/>
    <cellStyle name="常规 4 2 4 3" xfId="3782"/>
    <cellStyle name="常规 4 6 3" xfId="3783"/>
    <cellStyle name="常规 8 5" xfId="3784"/>
    <cellStyle name="常规 4 2 4 3 2" xfId="3785"/>
    <cellStyle name="常规 4 2 4 4 2" xfId="3786"/>
    <cellStyle name="常规 4 2 4 5" xfId="3787"/>
    <cellStyle name="常规 4 2 5" xfId="3788"/>
    <cellStyle name="常规 4 7" xfId="3789"/>
    <cellStyle name="常规 4 2 8" xfId="3790"/>
    <cellStyle name="常规 4 3" xfId="3791"/>
    <cellStyle name="常规 4 3 2 2" xfId="3792"/>
    <cellStyle name="常规 5 4 2" xfId="3793"/>
    <cellStyle name="常规 4 3 2 3" xfId="3794"/>
    <cellStyle name="常规 5 4 3" xfId="3795"/>
    <cellStyle name="常规 4 3 3" xfId="3796"/>
    <cellStyle name="常规 5 5" xfId="3797"/>
    <cellStyle name="常规 4 3 3 2" xfId="3798"/>
    <cellStyle name="常规 5 5 2" xfId="3799"/>
    <cellStyle name="常规 45 2" xfId="3800"/>
    <cellStyle name="常规 50 2" xfId="3801"/>
    <cellStyle name="常规 46" xfId="3802"/>
    <cellStyle name="常规 51" xfId="3803"/>
    <cellStyle name="常规 47" xfId="3804"/>
    <cellStyle name="常规 52" xfId="3805"/>
    <cellStyle name="常规 48 2" xfId="3806"/>
    <cellStyle name="常规 49 2" xfId="3807"/>
    <cellStyle name="常规 5" xfId="3808"/>
    <cellStyle name="常规 5 10" xfId="3809"/>
    <cellStyle name="常规 5 2" xfId="3810"/>
    <cellStyle name="常规 5 2 2" xfId="3811"/>
    <cellStyle name="常规 5 2 2 2" xfId="3812"/>
    <cellStyle name="常规 5 2 2 3" xfId="3813"/>
    <cellStyle name="常规 5 2 3" xfId="3814"/>
    <cellStyle name="常规 5 2 3 2" xfId="3815"/>
    <cellStyle name="常规 5 2 3 3" xfId="3816"/>
    <cellStyle name="常规 5 2 3 5" xfId="3817"/>
    <cellStyle name="常规 5 2 4" xfId="3818"/>
    <cellStyle name="常规 5 2 4 2" xfId="3819"/>
    <cellStyle name="常规 5 2 4 3" xfId="3820"/>
    <cellStyle name="常规 5 2 4 3 2" xfId="3821"/>
    <cellStyle name="常规 5 2 4 4 2" xfId="3822"/>
    <cellStyle name="检查单元格 2 2" xfId="3823"/>
    <cellStyle name="常规 5 2 4 5" xfId="3824"/>
    <cellStyle name="强调文字颜色 5 3 2 3 2" xfId="3825"/>
    <cellStyle name="检查单元格 3" xfId="3826"/>
    <cellStyle name="常规 5 2 5" xfId="3827"/>
    <cellStyle name="常规 5 2 5 2" xfId="3828"/>
    <cellStyle name="常规 5 2 6" xfId="3829"/>
    <cellStyle name="常规 5 2 6 2" xfId="3830"/>
    <cellStyle name="常规 5 2 7" xfId="3831"/>
    <cellStyle name="常规 5 2 7 2" xfId="3832"/>
    <cellStyle name="常规 5 2 8" xfId="3833"/>
    <cellStyle name="常规 5 3" xfId="3834"/>
    <cellStyle name="常规 5 3 2" xfId="3835"/>
    <cellStyle name="常规 5 3 2 2" xfId="3836"/>
    <cellStyle name="常规 5 3 3" xfId="3837"/>
    <cellStyle name="常规 5 3 3 2" xfId="3838"/>
    <cellStyle name="常规 5 4 2 2" xfId="3839"/>
    <cellStyle name="货币 4 2 2 5" xfId="3840"/>
    <cellStyle name="常规 5 4 3 2" xfId="3841"/>
    <cellStyle name="常规 5 4 6" xfId="3842"/>
    <cellStyle name="常规 5 5 3" xfId="3843"/>
    <cellStyle name="常规 5 5 3 2" xfId="3844"/>
    <cellStyle name="常规 5 6 4" xfId="3845"/>
    <cellStyle name="货币 2 2 6 3 2" xfId="3846"/>
    <cellStyle name="常规 5 6 5" xfId="3847"/>
    <cellStyle name="千位分隔 4 2 3 2 2" xfId="3848"/>
    <cellStyle name="常规 5 8 2" xfId="3849"/>
    <cellStyle name="好_全国友协2010年度中央部门决算（草案）" xfId="3850"/>
    <cellStyle name="千位分隔 4 2 3 3 2" xfId="3851"/>
    <cellStyle name="常规 5 9 2" xfId="3852"/>
    <cellStyle name="常规 55" xfId="3853"/>
    <cellStyle name="常规 60" xfId="3854"/>
    <cellStyle name="后继超级链接 2" xfId="3855"/>
    <cellStyle name="常规 56" xfId="3856"/>
    <cellStyle name="常规 61" xfId="3857"/>
    <cellStyle name="后继超级链接 3" xfId="3858"/>
    <cellStyle name="常规 59" xfId="3859"/>
    <cellStyle name="常规 64" xfId="3860"/>
    <cellStyle name="好 5 4" xfId="3861"/>
    <cellStyle name="常规 6" xfId="3862"/>
    <cellStyle name="常规 6 2" xfId="3863"/>
    <cellStyle name="常规 6 2 2" xfId="3864"/>
    <cellStyle name="常规 6 2 2 2" xfId="3865"/>
    <cellStyle name="千位分隔 4 4 4" xfId="3866"/>
    <cellStyle name="常规 6 2 2 2 2" xfId="3867"/>
    <cellStyle name="常规 6 2 2 3" xfId="3868"/>
    <cellStyle name="常规 6 2 3" xfId="3869"/>
    <cellStyle name="常规 6 2 3 2" xfId="3870"/>
    <cellStyle name="常规 6 2 3 3" xfId="3871"/>
    <cellStyle name="常规 6 2 4" xfId="3872"/>
    <cellStyle name="常规 6 2 5" xfId="3873"/>
    <cellStyle name="常规 6 3" xfId="3874"/>
    <cellStyle name="常规 6 3 2" xfId="3875"/>
    <cellStyle name="常规 6 3 2 2" xfId="3876"/>
    <cellStyle name="常规 7" xfId="3877"/>
    <cellStyle name="常规 7 2" xfId="3878"/>
    <cellStyle name="常规 79" xfId="3879"/>
    <cellStyle name="常规 8" xfId="3880"/>
    <cellStyle name="常规 8 2" xfId="3881"/>
    <cellStyle name="链接单元格 7" xfId="3882"/>
    <cellStyle name="常规 8 2 2 3" xfId="3883"/>
    <cellStyle name="常规 8 2 3 2" xfId="3884"/>
    <cellStyle name="货币 2 7 4 2" xfId="3885"/>
    <cellStyle name="常规 8 2 4" xfId="3886"/>
    <cellStyle name="货币 2 7 5" xfId="3887"/>
    <cellStyle name="常规 8 2 5" xfId="3888"/>
    <cellStyle name="常规 8 3 2 2" xfId="3889"/>
    <cellStyle name="计算 3 4" xfId="3890"/>
    <cellStyle name="常规 9" xfId="3891"/>
    <cellStyle name="常规_2002年全省财政基金预算收入计划表 2 2 2" xfId="3892"/>
    <cellStyle name="常规_2006年预算表" xfId="3893"/>
    <cellStyle name="常规_2007年云南省向人大报送政府收支预算表格式编制过程表" xfId="3894"/>
    <cellStyle name="常规_B12福建省6月决算 2" xfId="3895"/>
    <cellStyle name="常规_省级基金表样 2" xfId="3896"/>
    <cellStyle name="超级链接 2" xfId="3897"/>
    <cellStyle name="超级链接 2 2" xfId="3898"/>
    <cellStyle name="超级链接 2 2 2" xfId="3899"/>
    <cellStyle name="超级链接 2 2 3" xfId="3900"/>
    <cellStyle name="超级链接 2 3" xfId="3901"/>
    <cellStyle name="超级链接 2 3 2" xfId="3902"/>
    <cellStyle name="超级链接 3" xfId="3903"/>
    <cellStyle name="超级链接 3 2" xfId="3904"/>
    <cellStyle name="超级链接 3 2 2" xfId="3905"/>
    <cellStyle name="超级链接 3 3" xfId="3906"/>
    <cellStyle name="好 2 2" xfId="3907"/>
    <cellStyle name="好 2 2 2" xfId="3908"/>
    <cellStyle name="好 2 2 3" xfId="3909"/>
    <cellStyle name="好 2 2 3 2" xfId="3910"/>
    <cellStyle name="好 2 2 4" xfId="3911"/>
    <cellStyle name="好 3" xfId="3912"/>
    <cellStyle name="好 3 2" xfId="3913"/>
    <cellStyle name="好 3 2 2" xfId="3914"/>
    <cellStyle name="好 3 2 3" xfId="3915"/>
    <cellStyle name="好 3 2 4" xfId="3916"/>
    <cellStyle name="货币 2 2 4 2" xfId="3917"/>
    <cellStyle name="链接单元格 2 3 2" xfId="3918"/>
    <cellStyle name="好_5.中央部门决算（草案)-1" xfId="3919"/>
    <cellStyle name="后继超级链接 2 2" xfId="3920"/>
    <cellStyle name="后继超级链接 2 2 2" xfId="3921"/>
    <cellStyle name="后继超级链接 2 2 2 2" xfId="3922"/>
    <cellStyle name="后继超级链接 2 2 3" xfId="3923"/>
    <cellStyle name="后继超级链接 2 3 2" xfId="3924"/>
    <cellStyle name="后继超级链接 2 4" xfId="3925"/>
    <cellStyle name="货币 2 4 2 2" xfId="3926"/>
    <cellStyle name="汇总 2" xfId="3927"/>
    <cellStyle name="汇总 2 2" xfId="3928"/>
    <cellStyle name="汇总 2 2 2" xfId="3929"/>
    <cellStyle name="汇总 2 3" xfId="3930"/>
    <cellStyle name="汇总 2 3 2" xfId="3931"/>
    <cellStyle name="货币 2 2 2 3" xfId="3932"/>
    <cellStyle name="汇总 2 3 3" xfId="3933"/>
    <cellStyle name="货币 2 2 2 4" xfId="3934"/>
    <cellStyle name="警告文本 2 3 2" xfId="3935"/>
    <cellStyle name="汇总 3 2 2" xfId="3936"/>
    <cellStyle name="汇总 3 2 3" xfId="3937"/>
    <cellStyle name="警告文本 3 2 2" xfId="3938"/>
    <cellStyle name="汇总 3 3" xfId="3939"/>
    <cellStyle name="汇总 4 2 2" xfId="3940"/>
    <cellStyle name="货币 2 10" xfId="3941"/>
    <cellStyle name="货币 2 2" xfId="3942"/>
    <cellStyle name="货币 2 2 2 2" xfId="3943"/>
    <cellStyle name="货币 2 2 2 2 2" xfId="3944"/>
    <cellStyle name="货币 2 2 2 2 2 2" xfId="3945"/>
    <cellStyle name="货币 2 2 2 2 3" xfId="3946"/>
    <cellStyle name="货币 2 2 2 2 3 2" xfId="3947"/>
    <cellStyle name="货币 2 2 2 2 4" xfId="3948"/>
    <cellStyle name="货币 2 2 2 2 4 2" xfId="3949"/>
    <cellStyle name="货币 2 2 2 2 5" xfId="3950"/>
    <cellStyle name="货币 2 2 2 3 2 2" xfId="3951"/>
    <cellStyle name="货币 2 2 2 3 3" xfId="3952"/>
    <cellStyle name="货币 2 2 2 3 3 2" xfId="3953"/>
    <cellStyle name="货币 2 2 2 3 4" xfId="3954"/>
    <cellStyle name="货币 2 2 2 4 2" xfId="3955"/>
    <cellStyle name="货币 2 2 2 4 3" xfId="3956"/>
    <cellStyle name="货币 2 2 2 4 3 2" xfId="3957"/>
    <cellStyle name="货币 2 2 2 4 4 2" xfId="3958"/>
    <cellStyle name="货币 2 2 2 5 2" xfId="3959"/>
    <cellStyle name="货币 2 2 2 6" xfId="3960"/>
    <cellStyle name="货币 2 2 2 6 2" xfId="3961"/>
    <cellStyle name="货币 2 2 3" xfId="3962"/>
    <cellStyle name="链接单元格 2 2" xfId="3963"/>
    <cellStyle name="货币 2 2 3 2" xfId="3964"/>
    <cellStyle name="链接单元格 2 2 2" xfId="3965"/>
    <cellStyle name="货币 2 2 3 4 2" xfId="3966"/>
    <cellStyle name="货币 2 2 4" xfId="3967"/>
    <cellStyle name="链接单元格 2 3" xfId="3968"/>
    <cellStyle name="货币 2 2 4 3" xfId="3969"/>
    <cellStyle name="货币 2 2 4 5" xfId="3970"/>
    <cellStyle name="货币 2 2 5" xfId="3971"/>
    <cellStyle name="链接单元格 2 4" xfId="3972"/>
    <cellStyle name="货币 2 2 6" xfId="3973"/>
    <cellStyle name="货币 2 2 6 4" xfId="3974"/>
    <cellStyle name="货币 2 2 6 4 2" xfId="3975"/>
    <cellStyle name="货币 2 2 8" xfId="3976"/>
    <cellStyle name="货币 2 3 2" xfId="3977"/>
    <cellStyle name="货币 2 3 2 4 2" xfId="3978"/>
    <cellStyle name="货币 2 3 4" xfId="3979"/>
    <cellStyle name="链接单元格 3 3" xfId="3980"/>
    <cellStyle name="货币 2 3 5" xfId="3981"/>
    <cellStyle name="链接单元格 3 4" xfId="3982"/>
    <cellStyle name="货币 2 3 7" xfId="3983"/>
    <cellStyle name="货币 2 3 8" xfId="3984"/>
    <cellStyle name="货币 2 4" xfId="3985"/>
    <cellStyle name="货币 2 4 2" xfId="3986"/>
    <cellStyle name="货币 2 4 3" xfId="3987"/>
    <cellStyle name="链接单元格 4 2" xfId="3988"/>
    <cellStyle name="货币 2 4 4" xfId="3989"/>
    <cellStyle name="链接单元格 4 3" xfId="3990"/>
    <cellStyle name="货币 2 4 5" xfId="3991"/>
    <cellStyle name="货币 2 5" xfId="3992"/>
    <cellStyle name="货币 2 5 2" xfId="3993"/>
    <cellStyle name="货币 2 5 2 2" xfId="3994"/>
    <cellStyle name="货币 2 5 3" xfId="3995"/>
    <cellStyle name="链接单元格 5 2" xfId="3996"/>
    <cellStyle name="货币 2 5 4" xfId="3997"/>
    <cellStyle name="链接单元格 5 3" xfId="3998"/>
    <cellStyle name="货币 2 5 4 2" xfId="3999"/>
    <cellStyle name="货币 2 5 5" xfId="4000"/>
    <cellStyle name="货币 2 6 2 2" xfId="4001"/>
    <cellStyle name="货币 2 6 3 2" xfId="4002"/>
    <cellStyle name="货币 2 6 4" xfId="4003"/>
    <cellStyle name="货币 2 9" xfId="4004"/>
    <cellStyle name="计算 2 3 2 2 2" xfId="4005"/>
    <cellStyle name="货币 3 10" xfId="4006"/>
    <cellStyle name="检查单元格 4 3" xfId="4007"/>
    <cellStyle name="货币 3 2" xfId="4008"/>
    <cellStyle name="输入 2 5" xfId="4009"/>
    <cellStyle name="货币 3 2 2" xfId="4010"/>
    <cellStyle name="货币 3 2 2 2" xfId="4011"/>
    <cellStyle name="货币 3 2 2 2 2" xfId="4012"/>
    <cellStyle name="货币 3 2 2 3" xfId="4013"/>
    <cellStyle name="货币 3 2 2 3 2" xfId="4014"/>
    <cellStyle name="货币 3 2 2 4" xfId="4015"/>
    <cellStyle name="货币 3 2 2 4 2" xfId="4016"/>
    <cellStyle name="货币 3 2 3" xfId="4017"/>
    <cellStyle name="货币 3 2 3 2" xfId="4018"/>
    <cellStyle name="货币 3 2 3 2 2" xfId="4019"/>
    <cellStyle name="货币 3 2 3 4" xfId="4020"/>
    <cellStyle name="货币 3 2 4" xfId="4021"/>
    <cellStyle name="货币 3 2 4 2" xfId="4022"/>
    <cellStyle name="货币 3 2 4 2 2" xfId="4023"/>
    <cellStyle name="货币 3 2 4 3" xfId="4024"/>
    <cellStyle name="货币 3 2 4 4" xfId="4025"/>
    <cellStyle name="货币 3 2 5 2" xfId="4026"/>
    <cellStyle name="货币 3 2 6" xfId="4027"/>
    <cellStyle name="货币 3 2 6 2" xfId="4028"/>
    <cellStyle name="货币 3 3" xfId="4029"/>
    <cellStyle name="输入 3 5" xfId="4030"/>
    <cellStyle name="货币 3 3 2" xfId="4031"/>
    <cellStyle name="货币 3 3 2 2" xfId="4032"/>
    <cellStyle name="货币 3 3 3" xfId="4033"/>
    <cellStyle name="货币 3 3 3 2" xfId="4034"/>
    <cellStyle name="货币 3 3 4" xfId="4035"/>
    <cellStyle name="货币 3 3 5" xfId="4036"/>
    <cellStyle name="货币 3 4" xfId="4037"/>
    <cellStyle name="货币 3 4 4" xfId="4038"/>
    <cellStyle name="货币 3 4 4 2" xfId="4039"/>
    <cellStyle name="货币 3 4 5" xfId="4040"/>
    <cellStyle name="货币 3 5" xfId="4041"/>
    <cellStyle name="货币 3 5 2" xfId="4042"/>
    <cellStyle name="货币 3 5 3" xfId="4043"/>
    <cellStyle name="货币 3 5 3 2" xfId="4044"/>
    <cellStyle name="货币 3 5 4" xfId="4045"/>
    <cellStyle name="货币 3 7" xfId="4046"/>
    <cellStyle name="注释 6" xfId="4047"/>
    <cellStyle name="货币 3 7 2" xfId="4048"/>
    <cellStyle name="货币 3 8" xfId="4049"/>
    <cellStyle name="货币 3 8 2" xfId="4050"/>
    <cellStyle name="货币 3 9" xfId="4051"/>
    <cellStyle name="货币 3 9 2" xfId="4052"/>
    <cellStyle name="货币 4 10" xfId="4053"/>
    <cellStyle name="货币 4 2" xfId="4054"/>
    <cellStyle name="货币 4 2 2" xfId="4055"/>
    <cellStyle name="货币 4 2 2 2" xfId="4056"/>
    <cellStyle name="货币 4 2 2 2 2" xfId="4057"/>
    <cellStyle name="货币 4 2 2 3 2" xfId="4058"/>
    <cellStyle name="货币 4 2 2 4 2" xfId="4059"/>
    <cellStyle name="货币 4 2 3" xfId="4060"/>
    <cellStyle name="货币 4 2 3 2" xfId="4061"/>
    <cellStyle name="货币 4 2 3 2 2" xfId="4062"/>
    <cellStyle name="货币 4 2 3 3" xfId="4063"/>
    <cellStyle name="货币 4 2 3 4" xfId="4064"/>
    <cellStyle name="货币 4 2 4 2" xfId="4065"/>
    <cellStyle name="货币 4 2 4 3" xfId="4066"/>
    <cellStyle name="货币 4 2 4 4" xfId="4067"/>
    <cellStyle name="货币 4 2 4 4 2" xfId="4068"/>
    <cellStyle name="货币 4 2 5" xfId="4069"/>
    <cellStyle name="货币 4 2 5 2" xfId="4070"/>
    <cellStyle name="货币 4 2 6" xfId="4071"/>
    <cellStyle name="货币 4 2 6 2" xfId="4072"/>
    <cellStyle name="货币 4 2 7" xfId="4073"/>
    <cellStyle name="货币 4 3" xfId="4074"/>
    <cellStyle name="货币 4 3 2" xfId="4075"/>
    <cellStyle name="货币 4 3 2 2" xfId="4076"/>
    <cellStyle name="货币 4 3 3" xfId="4077"/>
    <cellStyle name="货币 4 3 3 2" xfId="4078"/>
    <cellStyle name="货币 4 3 4" xfId="4079"/>
    <cellStyle name="货币 4 3 4 2" xfId="4080"/>
    <cellStyle name="货币 4 3 5" xfId="4081"/>
    <cellStyle name="货币 4 4" xfId="4082"/>
    <cellStyle name="货币 4 4 2" xfId="4083"/>
    <cellStyle name="货币 4 4 2 2" xfId="4084"/>
    <cellStyle name="货币 4 4 3 2" xfId="4085"/>
    <cellStyle name="货币 4 4 4" xfId="4086"/>
    <cellStyle name="货币 4 4 4 2" xfId="4087"/>
    <cellStyle name="货币 4 4 5" xfId="4088"/>
    <cellStyle name="货币 4 5" xfId="4089"/>
    <cellStyle name="货币 4 5 3" xfId="4090"/>
    <cellStyle name="货币 4 5 4" xfId="4091"/>
    <cellStyle name="货币 4 7" xfId="4092"/>
    <cellStyle name="货币 4 8" xfId="4093"/>
    <cellStyle name="货币 4 8 2" xfId="4094"/>
    <cellStyle name="货币 4 9 2" xfId="4095"/>
    <cellStyle name="货币 5 2" xfId="4096"/>
    <cellStyle name="货币 5 3" xfId="4097"/>
    <cellStyle name="货币 5 4" xfId="4098"/>
    <cellStyle name="计算 2 3 3 2" xfId="4099"/>
    <cellStyle name="计算 2" xfId="4100"/>
    <cellStyle name="计算 2 2" xfId="4101"/>
    <cellStyle name="计算 2 2 2" xfId="4102"/>
    <cellStyle name="计算 2 2 2 2" xfId="4103"/>
    <cellStyle name="计算 2 2 2 2 2" xfId="4104"/>
    <cellStyle name="计算 2 2 3 2" xfId="4105"/>
    <cellStyle name="计算 2 3" xfId="4106"/>
    <cellStyle name="计算 2 3 2 2" xfId="4107"/>
    <cellStyle name="计算 2 3 2 3" xfId="4108"/>
    <cellStyle name="计算 2 3 4" xfId="4109"/>
    <cellStyle name="计算 2 3 5" xfId="4110"/>
    <cellStyle name="计算 2 5" xfId="4111"/>
    <cellStyle name="计算 2 5 2" xfId="4112"/>
    <cellStyle name="计算 2 6" xfId="4113"/>
    <cellStyle name="计算 2 7" xfId="4114"/>
    <cellStyle name="计算 3 2 2" xfId="4115"/>
    <cellStyle name="计算 3 2 2 2" xfId="4116"/>
    <cellStyle name="计算 3 2 2 2 2" xfId="4117"/>
    <cellStyle name="计算 3 2 2 3" xfId="4118"/>
    <cellStyle name="计算 3 2 3" xfId="4119"/>
    <cellStyle name="计算 3 2 3 2" xfId="4120"/>
    <cellStyle name="计算 3 2 4" xfId="4121"/>
    <cellStyle name="计算 3 3" xfId="4122"/>
    <cellStyle name="计算 3 3 2 2" xfId="4123"/>
    <cellStyle name="计算 3 3 3" xfId="4124"/>
    <cellStyle name="计算 3 4 2" xfId="4125"/>
    <cellStyle name="计算 3 5" xfId="4126"/>
    <cellStyle name="计算 4 2 2" xfId="4127"/>
    <cellStyle name="计算 4 2 2 2" xfId="4128"/>
    <cellStyle name="计算 4 2 3" xfId="4129"/>
    <cellStyle name="计算 4 3" xfId="4130"/>
    <cellStyle name="计算 5 2 2" xfId="4131"/>
    <cellStyle name="计算 5 2 2 2" xfId="4132"/>
    <cellStyle name="计算 5 3" xfId="4133"/>
    <cellStyle name="计算 5 4" xfId="4134"/>
    <cellStyle name="计算 6 3" xfId="4135"/>
    <cellStyle name="检查单元格 2 3" xfId="4136"/>
    <cellStyle name="检查单元格 2 4" xfId="4137"/>
    <cellStyle name="检查单元格 2 5" xfId="4138"/>
    <cellStyle name="检查单元格 2 6" xfId="4139"/>
    <cellStyle name="检查单元格 3 2" xfId="4140"/>
    <cellStyle name="检查单元格 3 3" xfId="4141"/>
    <cellStyle name="检查单元格 3 5" xfId="4142"/>
    <cellStyle name="检查单元格 4" xfId="4143"/>
    <cellStyle name="检查单元格 4 2" xfId="4144"/>
    <cellStyle name="检查单元格 4 4" xfId="4145"/>
    <cellStyle name="检查单元格 5" xfId="4146"/>
    <cellStyle name="检查单元格 5 2 2" xfId="4147"/>
    <cellStyle name="检查单元格 5 2 2 2" xfId="4148"/>
    <cellStyle name="检查单元格 5 2 3" xfId="4149"/>
    <cellStyle name="检查单元格 5 3" xfId="4150"/>
    <cellStyle name="检查单元格 5 3 2" xfId="4151"/>
    <cellStyle name="检查单元格 6 2 2" xfId="4152"/>
    <cellStyle name="检查单元格 7 2" xfId="4153"/>
    <cellStyle name="解释性文本 3 2" xfId="4154"/>
    <cellStyle name="解释性文本 4" xfId="4155"/>
    <cellStyle name="解释性文本 4 2" xfId="4156"/>
    <cellStyle name="解释性文本 4 2 2" xfId="4157"/>
    <cellStyle name="警告文本 2 2 2 2" xfId="4158"/>
    <cellStyle name="警告文本 2 2 3" xfId="4159"/>
    <cellStyle name="警告文本 2 4" xfId="4160"/>
    <cellStyle name="警告文本 3 2 2 2" xfId="4161"/>
    <cellStyle name="警告文本 3 3" xfId="4162"/>
    <cellStyle name="警告文本 4 2" xfId="4163"/>
    <cellStyle name="警告文本 4 2 2" xfId="4164"/>
    <cellStyle name="警告文本 4 3" xfId="4165"/>
    <cellStyle name="警告文本 5" xfId="4166"/>
    <cellStyle name="警告文本 5 2" xfId="4167"/>
    <cellStyle name="警告文本 5 2 2" xfId="4168"/>
    <cellStyle name="警告文本 5 3" xfId="4169"/>
    <cellStyle name="警告文本 6" xfId="4170"/>
    <cellStyle name="警告文本 6 2" xfId="4171"/>
    <cellStyle name="链接单元格 3" xfId="4172"/>
    <cellStyle name="链接单元格 4" xfId="4173"/>
    <cellStyle name="普通_97-917" xfId="4174"/>
    <cellStyle name="千分位[0]_BT (2)" xfId="4175"/>
    <cellStyle name="千位[0]_，" xfId="4176"/>
    <cellStyle name="千位_，" xfId="4177"/>
    <cellStyle name="千位分隔 10" xfId="4178"/>
    <cellStyle name="千位分隔 11" xfId="4179"/>
    <cellStyle name="千位分隔 2" xfId="4180"/>
    <cellStyle name="千位分隔 2 2" xfId="4181"/>
    <cellStyle name="千位分隔 2 2 2" xfId="4182"/>
    <cellStyle name="千位分隔 2 2 2 2" xfId="4183"/>
    <cellStyle name="千位分隔 2 2 2 2 2" xfId="4184"/>
    <cellStyle name="千位分隔 2 2 2 3" xfId="4185"/>
    <cellStyle name="千位分隔 2 2 2 3 2" xfId="4186"/>
    <cellStyle name="千位分隔 2 2 2 4" xfId="4187"/>
    <cellStyle name="千位分隔 2 2 2 4 2" xfId="4188"/>
    <cellStyle name="千位分隔 2 2 2 5" xfId="4189"/>
    <cellStyle name="千位分隔 2 2 2 5 2" xfId="4190"/>
    <cellStyle name="千位分隔 2 2 2 6" xfId="4191"/>
    <cellStyle name="千位分隔 2 2 3" xfId="4192"/>
    <cellStyle name="千位分隔 2 2 3 2" xfId="4193"/>
    <cellStyle name="千位分隔 2 2 3 2 2" xfId="4194"/>
    <cellStyle name="千位分隔 2 2 3 3" xfId="4195"/>
    <cellStyle name="千位分隔 2 2 3 3 2" xfId="4196"/>
    <cellStyle name="千位分隔 2 2 3 4" xfId="4197"/>
    <cellStyle name="千位分隔 2 2 3 5" xfId="4198"/>
    <cellStyle name="千位分隔 2 2 4" xfId="4199"/>
    <cellStyle name="千位分隔 2 2 4 2 2" xfId="4200"/>
    <cellStyle name="强调文字颜色 3 2" xfId="4201"/>
    <cellStyle name="千位分隔 2 2 4 3 2" xfId="4202"/>
    <cellStyle name="强调文字颜色 4 2" xfId="4203"/>
    <cellStyle name="千位分隔 2 2 4 4 2" xfId="4204"/>
    <cellStyle name="强调文字颜色 5 2" xfId="4205"/>
    <cellStyle name="千位分隔 2 2 5" xfId="4206"/>
    <cellStyle name="千位分隔 2 2 5 2" xfId="4207"/>
    <cellStyle name="千位分隔 2 2 6" xfId="4208"/>
    <cellStyle name="千位分隔 2 2 6 2" xfId="4209"/>
    <cellStyle name="千位分隔 2 2 7" xfId="4210"/>
    <cellStyle name="千位分隔 2 2 7 2" xfId="4211"/>
    <cellStyle name="千位分隔 2 3" xfId="4212"/>
    <cellStyle name="千位分隔 2 3 2" xfId="4213"/>
    <cellStyle name="千位分隔 2 3 2 2" xfId="4214"/>
    <cellStyle name="千位分隔 2 3 3" xfId="4215"/>
    <cellStyle name="千位分隔 2 3 3 2" xfId="4216"/>
    <cellStyle name="千位分隔 2 3 4" xfId="4217"/>
    <cellStyle name="千位分隔 2 3 4 2" xfId="4218"/>
    <cellStyle name="千位分隔 2 3 5" xfId="4219"/>
    <cellStyle name="千位分隔 2 3 5 2" xfId="4220"/>
    <cellStyle name="千位分隔 2 3 6" xfId="4221"/>
    <cellStyle name="千位分隔 2 4" xfId="4222"/>
    <cellStyle name="千位分隔 2 4 2" xfId="4223"/>
    <cellStyle name="千位分隔 2 4 2 2" xfId="4224"/>
    <cellStyle name="千位分隔 2 4 3" xfId="4225"/>
    <cellStyle name="千位分隔 2 4 3 2" xfId="4226"/>
    <cellStyle name="千位分隔 2 4 4" xfId="4227"/>
    <cellStyle name="千位分隔 2 4 5" xfId="4228"/>
    <cellStyle name="千位分隔 2 5" xfId="4229"/>
    <cellStyle name="千位分隔 2 5 2" xfId="4230"/>
    <cellStyle name="千位分隔 2 5 2 2" xfId="4231"/>
    <cellStyle name="千位分隔 2 5 3" xfId="4232"/>
    <cellStyle name="千位分隔 2 5 3 2" xfId="4233"/>
    <cellStyle name="千位分隔 2 5 4" xfId="4234"/>
    <cellStyle name="千位分隔 2 5 4 2" xfId="4235"/>
    <cellStyle name="千位分隔 2 5 5" xfId="4236"/>
    <cellStyle name="千位分隔 2 6" xfId="4237"/>
    <cellStyle name="千位分隔 2 6 2" xfId="4238"/>
    <cellStyle name="千位分隔 2 7" xfId="4239"/>
    <cellStyle name="千位分隔 2 7 2" xfId="4240"/>
    <cellStyle name="千位分隔 2 8" xfId="4241"/>
    <cellStyle name="千位分隔 2 8 2" xfId="4242"/>
    <cellStyle name="千位分隔 2 9" xfId="4243"/>
    <cellStyle name="千位分隔 3" xfId="4244"/>
    <cellStyle name="千位分隔 3 10" xfId="4245"/>
    <cellStyle name="千位分隔 3 11" xfId="4246"/>
    <cellStyle name="千位分隔 3 2" xfId="4247"/>
    <cellStyle name="千位分隔 3 2 2" xfId="4248"/>
    <cellStyle name="千位分隔 3 2 2 2" xfId="4249"/>
    <cellStyle name="强调文字颜色 3 2 5" xfId="4250"/>
    <cellStyle name="千位分隔 3 2 2 2 2" xfId="4251"/>
    <cellStyle name="强调文字颜色 3 2 5 2" xfId="4252"/>
    <cellStyle name="千位分隔 3 2 2 3" xfId="4253"/>
    <cellStyle name="强调文字颜色 3 2 6" xfId="4254"/>
    <cellStyle name="千位分隔 3 2 2 3 2" xfId="4255"/>
    <cellStyle name="千位分隔 3 2 2 4" xfId="4256"/>
    <cellStyle name="强调文字颜色 3 2 7" xfId="4257"/>
    <cellStyle name="千位分隔 3 2 2 4 2" xfId="4258"/>
    <cellStyle name="千位分隔 3 2 2 5" xfId="4259"/>
    <cellStyle name="千位分隔 3 2 3" xfId="4260"/>
    <cellStyle name="千位分隔 3 2 3 2" xfId="4261"/>
    <cellStyle name="强调文字颜色 3 3 5" xfId="4262"/>
    <cellStyle name="千位分隔 3 2 3 2 2" xfId="4263"/>
    <cellStyle name="千位分隔 3 2 3 3" xfId="4264"/>
    <cellStyle name="千位分隔 3 2 3 3 2" xfId="4265"/>
    <cellStyle name="千位分隔 3 2 4" xfId="4266"/>
    <cellStyle name="千位分隔 3 2 4 2" xfId="4267"/>
    <cellStyle name="千位分隔 3 2 4 2 2" xfId="4268"/>
    <cellStyle name="千位分隔 3 2 4 3" xfId="4269"/>
    <cellStyle name="千位分隔 3 2 4 3 2" xfId="4270"/>
    <cellStyle name="千位分隔 3 2 4 4 2" xfId="4271"/>
    <cellStyle name="千位分隔 3 2 4 5" xfId="4272"/>
    <cellStyle name="千位分隔 3 2 5" xfId="4273"/>
    <cellStyle name="千位分隔 3 2 5 2" xfId="4274"/>
    <cellStyle name="千位分隔 3 2 6" xfId="4275"/>
    <cellStyle name="千位分隔 3 2 6 2" xfId="4276"/>
    <cellStyle name="千位分隔 3 2 7" xfId="4277"/>
    <cellStyle name="千位分隔 3 2 7 2" xfId="4278"/>
    <cellStyle name="千位分隔 3 3" xfId="4279"/>
    <cellStyle name="千位分隔 3 3 2" xfId="4280"/>
    <cellStyle name="千位分隔 3 3 2 2" xfId="4281"/>
    <cellStyle name="强调文字颜色 4 2 5" xfId="4282"/>
    <cellStyle name="千位分隔 3 3 3" xfId="4283"/>
    <cellStyle name="千位分隔 3 3 3 2" xfId="4284"/>
    <cellStyle name="强调文字颜色 4 3 5" xfId="4285"/>
    <cellStyle name="千位分隔 3 3 4" xfId="4286"/>
    <cellStyle name="千位分隔 3 3 4 2" xfId="4287"/>
    <cellStyle name="千位分隔 3 3 5" xfId="4288"/>
    <cellStyle name="千位分隔 3 4" xfId="4289"/>
    <cellStyle name="千位分隔 3 4 2" xfId="4290"/>
    <cellStyle name="输出 6" xfId="4291"/>
    <cellStyle name="千位分隔 3 4 2 2" xfId="4292"/>
    <cellStyle name="强调文字颜色 5 2 5" xfId="4293"/>
    <cellStyle name="输出 6 2" xfId="4294"/>
    <cellStyle name="千位分隔 3 4 3" xfId="4295"/>
    <cellStyle name="输出 7" xfId="4296"/>
    <cellStyle name="千位分隔 3 4 3 2" xfId="4297"/>
    <cellStyle name="强调文字颜色 5 3 5" xfId="4298"/>
    <cellStyle name="输出 7 2" xfId="4299"/>
    <cellStyle name="千位分隔 3 4 4" xfId="4300"/>
    <cellStyle name="输出 8" xfId="4301"/>
    <cellStyle name="千位分隔 3 4 4 2" xfId="4302"/>
    <cellStyle name="千位分隔 3 4 5" xfId="4303"/>
    <cellStyle name="输出 9" xfId="4304"/>
    <cellStyle name="千位分隔 3 5" xfId="4305"/>
    <cellStyle name="千位分隔 3 5 2" xfId="4306"/>
    <cellStyle name="千位分隔 3 5 2 2" xfId="4307"/>
    <cellStyle name="强调文字颜色 6 2 5" xfId="4308"/>
    <cellStyle name="千位分隔 3 5 3" xfId="4309"/>
    <cellStyle name="千位分隔 3 5 3 2" xfId="4310"/>
    <cellStyle name="强调文字颜色 6 3 5" xfId="4311"/>
    <cellStyle name="千位分隔 3 5 4" xfId="4312"/>
    <cellStyle name="千位分隔 3 6" xfId="4313"/>
    <cellStyle name="千位分隔 3 6 2" xfId="4314"/>
    <cellStyle name="千位分隔 3 6 2 2" xfId="4315"/>
    <cellStyle name="千位分隔 3 6 3" xfId="4316"/>
    <cellStyle name="千位分隔 3 6 3 2" xfId="4317"/>
    <cellStyle name="注释 2 2 2 4" xfId="4318"/>
    <cellStyle name="千位分隔 3 6 4" xfId="4319"/>
    <cellStyle name="千位分隔 3 6 4 2" xfId="4320"/>
    <cellStyle name="千位分隔 3 6 5" xfId="4321"/>
    <cellStyle name="千位分隔 3 7" xfId="4322"/>
    <cellStyle name="千位分隔 3 7 2" xfId="4323"/>
    <cellStyle name="千位分隔 3 8" xfId="4324"/>
    <cellStyle name="千位分隔 3 8 2" xfId="4325"/>
    <cellStyle name="千位分隔 3 9" xfId="4326"/>
    <cellStyle name="千位分隔 3 9 2" xfId="4327"/>
    <cellStyle name="千位分隔 4" xfId="4328"/>
    <cellStyle name="千位分隔 4 10" xfId="4329"/>
    <cellStyle name="千位分隔 4 2" xfId="4330"/>
    <cellStyle name="千位分隔 4 2 2" xfId="4331"/>
    <cellStyle name="千位分隔 4 2 2 2" xfId="4332"/>
    <cellStyle name="千位分隔 4 2 2 2 2" xfId="4333"/>
    <cellStyle name="千位分隔 4 2 2 3" xfId="4334"/>
    <cellStyle name="千位分隔 4 2 2 3 2" xfId="4335"/>
    <cellStyle name="千位分隔 4 2 2 4" xfId="4336"/>
    <cellStyle name="千位分隔 4 2 2 4 2" xfId="4337"/>
    <cellStyle name="千位分隔 4 2 2 5" xfId="4338"/>
    <cellStyle name="千位分隔 4 2 3" xfId="4339"/>
    <cellStyle name="千位分隔 4 2 4" xfId="4340"/>
    <cellStyle name="千位分隔 4 2 4 2" xfId="4341"/>
    <cellStyle name="千位分隔 4 2 4 2 2" xfId="4342"/>
    <cellStyle name="千位分隔 4 2 4 3" xfId="4343"/>
    <cellStyle name="千位分隔 4 2 4 3 2" xfId="4344"/>
    <cellStyle name="适中 6" xfId="4345"/>
    <cellStyle name="千位分隔 4 2 4 4 2" xfId="4346"/>
    <cellStyle name="千位分隔 4 2 4 5" xfId="4347"/>
    <cellStyle name="千位分隔 4 2 5" xfId="4348"/>
    <cellStyle name="千位分隔 4 2 5 2" xfId="4349"/>
    <cellStyle name="千位分隔 4 2 6" xfId="4350"/>
    <cellStyle name="千位分隔 4 2 6 2" xfId="4351"/>
    <cellStyle name="千位分隔 4 2 7" xfId="4352"/>
    <cellStyle name="千位分隔 4 2 7 2" xfId="4353"/>
    <cellStyle name="千位分隔 4 2 8" xfId="4354"/>
    <cellStyle name="千位分隔 4 3" xfId="4355"/>
    <cellStyle name="千位分隔 4 3 2" xfId="4356"/>
    <cellStyle name="千位分隔 4 3 2 2" xfId="4357"/>
    <cellStyle name="千位分隔 4 3 4" xfId="4358"/>
    <cellStyle name="千位分隔 4 3 4 2" xfId="4359"/>
    <cellStyle name="千位分隔 4 3 5" xfId="4360"/>
    <cellStyle name="千位分隔 4 4" xfId="4361"/>
    <cellStyle name="千位分隔 4 4 2" xfId="4362"/>
    <cellStyle name="千位分隔 4 4 2 2" xfId="4363"/>
    <cellStyle name="千位分隔 4 4 3" xfId="4364"/>
    <cellStyle name="千位分隔 4 4 3 2" xfId="4365"/>
    <cellStyle name="千位分隔 4 4 4 2" xfId="4366"/>
    <cellStyle name="千位分隔 4 4 5" xfId="4367"/>
    <cellStyle name="千位分隔 4 5" xfId="4368"/>
    <cellStyle name="千位分隔 4 5 2" xfId="4369"/>
    <cellStyle name="千位分隔 4 5 2 2" xfId="4370"/>
    <cellStyle name="千位分隔 4 5 3" xfId="4371"/>
    <cellStyle name="千位分隔 4 5 3 2" xfId="4372"/>
    <cellStyle name="千位分隔 4 5 4" xfId="4373"/>
    <cellStyle name="千位分隔 4 6" xfId="4374"/>
    <cellStyle name="千位分隔 4 6 2" xfId="4375"/>
    <cellStyle name="千位分隔 4 6 2 2" xfId="4376"/>
    <cellStyle name="千位分隔 4 6 3" xfId="4377"/>
    <cellStyle name="千位分隔 4 6 3 2" xfId="4378"/>
    <cellStyle name="千位分隔 4 6 4" xfId="4379"/>
    <cellStyle name="千位分隔 4 6 4 2" xfId="4380"/>
    <cellStyle name="千位分隔 4 6 5" xfId="4381"/>
    <cellStyle name="千位分隔 4 7" xfId="4382"/>
    <cellStyle name="千位分隔 4 7 2" xfId="4383"/>
    <cellStyle name="千位分隔 4 8" xfId="4384"/>
    <cellStyle name="千位分隔 4 8 2" xfId="4385"/>
    <cellStyle name="千位分隔 4 9" xfId="4386"/>
    <cellStyle name="千位分隔 4 9 2" xfId="4387"/>
    <cellStyle name="千位分隔 5" xfId="4388"/>
    <cellStyle name="千位分隔 5 2" xfId="4389"/>
    <cellStyle name="千位分隔 5 2 2" xfId="4390"/>
    <cellStyle name="千位分隔 5 3" xfId="4391"/>
    <cellStyle name="千位分隔 5 3 2" xfId="4392"/>
    <cellStyle name="千位分隔 5 4" xfId="4393"/>
    <cellStyle name="千位分隔 5 4 2" xfId="4394"/>
    <cellStyle name="千位分隔 5 5" xfId="4395"/>
    <cellStyle name="千位分隔 6" xfId="4396"/>
    <cellStyle name="千位分隔 6 2" xfId="4397"/>
    <cellStyle name="千位分隔 6 2 2" xfId="4398"/>
    <cellStyle name="千位分隔 6 3" xfId="4399"/>
    <cellStyle name="千位分隔 6 3 2" xfId="4400"/>
    <cellStyle name="千位分隔 6 4" xfId="4401"/>
    <cellStyle name="千位分隔 7" xfId="4402"/>
    <cellStyle name="千位分隔 7 2" xfId="4403"/>
    <cellStyle name="千位分隔 8" xfId="4404"/>
    <cellStyle name="千位分隔 8 2" xfId="4405"/>
    <cellStyle name="千位分隔 9" xfId="4406"/>
    <cellStyle name="千位分隔 9 2" xfId="4407"/>
    <cellStyle name="钎霖_laroux" xfId="4408"/>
    <cellStyle name="强调文字颜色 1 2" xfId="4409"/>
    <cellStyle name="强调文字颜色 1 2 2" xfId="4410"/>
    <cellStyle name="强调文字颜色 1 2 2 2" xfId="4411"/>
    <cellStyle name="强调文字颜色 1 2 2 2 2" xfId="4412"/>
    <cellStyle name="强调文字颜色 1 2 2 2 2 2" xfId="4413"/>
    <cellStyle name="强调文字颜色 1 2 2 2 3" xfId="4414"/>
    <cellStyle name="强调文字颜色 1 2 2 3 2" xfId="4415"/>
    <cellStyle name="强调文字颜色 1 2 2 4" xfId="4416"/>
    <cellStyle name="强调文字颜色 1 2 3" xfId="4417"/>
    <cellStyle name="强调文字颜色 1 2 3 2" xfId="4418"/>
    <cellStyle name="强调文字颜色 1 2 3 3" xfId="4419"/>
    <cellStyle name="强调文字颜色 1 2 3 4" xfId="4420"/>
    <cellStyle name="强调文字颜色 1 2 3 5" xfId="4421"/>
    <cellStyle name="强调文字颜色 1 2 4" xfId="4422"/>
    <cellStyle name="强调文字颜色 1 2 4 2" xfId="4423"/>
    <cellStyle name="强调文字颜色 1 2 4 2 2" xfId="4424"/>
    <cellStyle name="强调文字颜色 1 2 4 3" xfId="4425"/>
    <cellStyle name="强调文字颜色 1 2 5" xfId="4426"/>
    <cellStyle name="强调文字颜色 1 2 5 2" xfId="4427"/>
    <cellStyle name="强调文字颜色 1 2 6" xfId="4428"/>
    <cellStyle name="强调文字颜色 1 2 7" xfId="4429"/>
    <cellStyle name="强调文字颜色 1 3" xfId="4430"/>
    <cellStyle name="强调文字颜色 1 3 2" xfId="4431"/>
    <cellStyle name="强调文字颜色 1 3 2 2" xfId="4432"/>
    <cellStyle name="强调文字颜色 1 3 2 2 2 2" xfId="4433"/>
    <cellStyle name="强调文字颜色 1 3 2 2 3" xfId="4434"/>
    <cellStyle name="强调文字颜色 1 3 2 3" xfId="4435"/>
    <cellStyle name="强调文字颜色 1 3 2 3 2" xfId="4436"/>
    <cellStyle name="强调文字颜色 1 3 2 4" xfId="4437"/>
    <cellStyle name="强调文字颜色 1 3 3 2" xfId="4438"/>
    <cellStyle name="强调文字颜色 1 3 3 3" xfId="4439"/>
    <cellStyle name="强调文字颜色 1 3 4" xfId="4440"/>
    <cellStyle name="强调文字颜色 1 3 4 2" xfId="4441"/>
    <cellStyle name="强调文字颜色 1 3 5" xfId="4442"/>
    <cellStyle name="强调文字颜色 1 4" xfId="4443"/>
    <cellStyle name="强调文字颜色 1 4 2" xfId="4444"/>
    <cellStyle name="强调文字颜色 1 4 2 2" xfId="4445"/>
    <cellStyle name="强调文字颜色 1 4 2 2 2" xfId="4446"/>
    <cellStyle name="强调文字颜色 1 4 2 3" xfId="4447"/>
    <cellStyle name="强调文字颜色 1 4 3" xfId="4448"/>
    <cellStyle name="强调文字颜色 1 4 3 2" xfId="4449"/>
    <cellStyle name="强调文字颜色 1 4 4" xfId="4450"/>
    <cellStyle name="强调文字颜色 1 5" xfId="4451"/>
    <cellStyle name="强调文字颜色 1 5 2" xfId="4452"/>
    <cellStyle name="强调文字颜色 1 5 2 2" xfId="4453"/>
    <cellStyle name="强调文字颜色 1 5 2 2 2" xfId="4454"/>
    <cellStyle name="强调文字颜色 1 5 2 3" xfId="4455"/>
    <cellStyle name="强调文字颜色 1 5 3" xfId="4456"/>
    <cellStyle name="强调文字颜色 1 5 3 2" xfId="4457"/>
    <cellStyle name="强调文字颜色 1 5 4" xfId="4458"/>
    <cellStyle name="强调文字颜色 1 6" xfId="4459"/>
    <cellStyle name="强调文字颜色 1 6 2" xfId="4460"/>
    <cellStyle name="强调文字颜色 1 6 2 2" xfId="4461"/>
    <cellStyle name="强调文字颜色 1 6 3" xfId="4462"/>
    <cellStyle name="强调文字颜色 1 7" xfId="4463"/>
    <cellStyle name="强调文字颜色 1 7 2" xfId="4464"/>
    <cellStyle name="强调文字颜色 1 8" xfId="4465"/>
    <cellStyle name="强调文字颜色 1 9" xfId="4466"/>
    <cellStyle name="强调文字颜色 2 2" xfId="4467"/>
    <cellStyle name="强调文字颜色 2 2 2" xfId="4468"/>
    <cellStyle name="强调文字颜色 2 2 3" xfId="4469"/>
    <cellStyle name="强调文字颜色 2 2 4" xfId="4470"/>
    <cellStyle name="强调文字颜色 2 2 5" xfId="4471"/>
    <cellStyle name="强调文字颜色 2 2 6" xfId="4472"/>
    <cellStyle name="强调文字颜色 2 2 7" xfId="4473"/>
    <cellStyle name="强调文字颜色 2 3" xfId="4474"/>
    <cellStyle name="强调文字颜色 2 3 2" xfId="4475"/>
    <cellStyle name="强调文字颜色 2 3 2 2" xfId="4476"/>
    <cellStyle name="强调文字颜色 2 3 2 2 2" xfId="4477"/>
    <cellStyle name="强调文字颜色 2 3 2 2 2 2" xfId="4478"/>
    <cellStyle name="强调文字颜色 2 3 2 2 3" xfId="4479"/>
    <cellStyle name="强调文字颜色 2 3 2 3" xfId="4480"/>
    <cellStyle name="强调文字颜色 2 3 2 3 2" xfId="4481"/>
    <cellStyle name="强调文字颜色 2 3 2 4" xfId="4482"/>
    <cellStyle name="强调文字颜色 2 3 3" xfId="4483"/>
    <cellStyle name="强调文字颜色 2 3 3 2" xfId="4484"/>
    <cellStyle name="强调文字颜色 2 3 3 2 2" xfId="4485"/>
    <cellStyle name="强调文字颜色 2 3 3 3" xfId="4486"/>
    <cellStyle name="强调文字颜色 2 3 4" xfId="4487"/>
    <cellStyle name="强调文字颜色 2 3 4 2" xfId="4488"/>
    <cellStyle name="强调文字颜色 2 3 5" xfId="4489"/>
    <cellStyle name="强调文字颜色 2 4" xfId="4490"/>
    <cellStyle name="强调文字颜色 2 4 2" xfId="4491"/>
    <cellStyle name="强调文字颜色 2 4 2 2" xfId="4492"/>
    <cellStyle name="强调文字颜色 2 4 2 2 2" xfId="4493"/>
    <cellStyle name="强调文字颜色 2 4 2 3" xfId="4494"/>
    <cellStyle name="强调文字颜色 2 4 3" xfId="4495"/>
    <cellStyle name="强调文字颜色 2 4 3 2" xfId="4496"/>
    <cellStyle name="强调文字颜色 2 4 4" xfId="4497"/>
    <cellStyle name="强调文字颜色 2 5" xfId="4498"/>
    <cellStyle name="强调文字颜色 2 5 2" xfId="4499"/>
    <cellStyle name="强调文字颜色 2 5 2 2" xfId="4500"/>
    <cellStyle name="强调文字颜色 2 5 2 2 2" xfId="4501"/>
    <cellStyle name="强调文字颜色 2 5 2 3" xfId="4502"/>
    <cellStyle name="强调文字颜色 2 5 3" xfId="4503"/>
    <cellStyle name="强调文字颜色 2 5 3 2" xfId="4504"/>
    <cellStyle name="强调文字颜色 2 5 4" xfId="4505"/>
    <cellStyle name="强调文字颜色 2 6" xfId="4506"/>
    <cellStyle name="强调文字颜色 2 6 2" xfId="4507"/>
    <cellStyle name="强调文字颜色 2 6 2 2" xfId="4508"/>
    <cellStyle name="强调文字颜色 2 6 3" xfId="4509"/>
    <cellStyle name="强调文字颜色 2 7" xfId="4510"/>
    <cellStyle name="强调文字颜色 2 7 2" xfId="4511"/>
    <cellStyle name="强调文字颜色 2 8" xfId="4512"/>
    <cellStyle name="强调文字颜色 2 9" xfId="4513"/>
    <cellStyle name="强调文字颜色 3 2 2" xfId="4514"/>
    <cellStyle name="强调文字颜色 3 2 2 2" xfId="4515"/>
    <cellStyle name="强调文字颜色 3 2 2 2 2" xfId="4516"/>
    <cellStyle name="强调文字颜色 3 2 2 2 2 2" xfId="4517"/>
    <cellStyle name="强调文字颜色 3 2 2 2 3" xfId="4518"/>
    <cellStyle name="强调文字颜色 3 2 2 3" xfId="4519"/>
    <cellStyle name="强调文字颜色 3 2 2 3 2" xfId="4520"/>
    <cellStyle name="强调文字颜色 3 2 2 4" xfId="4521"/>
    <cellStyle name="强调文字颜色 3 2 3" xfId="4522"/>
    <cellStyle name="强调文字颜色 3 2 3 2" xfId="4523"/>
    <cellStyle name="强调文字颜色 3 2 3 2 2" xfId="4524"/>
    <cellStyle name="强调文字颜色 3 2 3 2 2 2" xfId="4525"/>
    <cellStyle name="强调文字颜色 3 2 3 2 3" xfId="4526"/>
    <cellStyle name="强调文字颜色 3 2 3 3" xfId="4527"/>
    <cellStyle name="强调文字颜色 3 2 3 3 2" xfId="4528"/>
    <cellStyle name="强调文字颜色 3 2 3 4" xfId="4529"/>
    <cellStyle name="强调文字颜色 3 2 3 5" xfId="4530"/>
    <cellStyle name="强调文字颜色 3 2 4" xfId="4531"/>
    <cellStyle name="强调文字颜色 3 2 4 2" xfId="4532"/>
    <cellStyle name="强调文字颜色 3 2 4 2 2" xfId="4533"/>
    <cellStyle name="强调文字颜色 3 2 4 3" xfId="4534"/>
    <cellStyle name="强调文字颜色 3 3" xfId="4535"/>
    <cellStyle name="强调文字颜色 3 3 2" xfId="4536"/>
    <cellStyle name="强调文字颜色 3 3 2 2" xfId="4537"/>
    <cellStyle name="强调文字颜色 3 3 2 2 2" xfId="4538"/>
    <cellStyle name="强调文字颜色 3 3 2 2 2 2" xfId="4539"/>
    <cellStyle name="强调文字颜色 3 3 2 2 3" xfId="4540"/>
    <cellStyle name="强调文字颜色 3 3 2 3" xfId="4541"/>
    <cellStyle name="强调文字颜色 3 3 2 3 2" xfId="4542"/>
    <cellStyle name="强调文字颜色 3 3 2 4" xfId="4543"/>
    <cellStyle name="强调文字颜色 3 3 3" xfId="4544"/>
    <cellStyle name="强调文字颜色 3 3 3 2" xfId="4545"/>
    <cellStyle name="强调文字颜色 3 3 3 2 2" xfId="4546"/>
    <cellStyle name="强调文字颜色 3 3 3 3" xfId="4547"/>
    <cellStyle name="强调文字颜色 3 3 4" xfId="4548"/>
    <cellStyle name="强调文字颜色 3 3 4 2" xfId="4549"/>
    <cellStyle name="强调文字颜色 3 4" xfId="4550"/>
    <cellStyle name="强调文字颜色 3 4 2" xfId="4551"/>
    <cellStyle name="强调文字颜色 3 4 2 2" xfId="4552"/>
    <cellStyle name="强调文字颜色 3 4 2 2 2" xfId="4553"/>
    <cellStyle name="强调文字颜色 3 4 3" xfId="4554"/>
    <cellStyle name="强调文字颜色 3 4 3 2" xfId="4555"/>
    <cellStyle name="强调文字颜色 3 4 4" xfId="4556"/>
    <cellStyle name="强调文字颜色 3 5" xfId="4557"/>
    <cellStyle name="强调文字颜色 3 5 2" xfId="4558"/>
    <cellStyle name="强调文字颜色 3 5 2 2" xfId="4559"/>
    <cellStyle name="强调文字颜色 3 5 2 2 2" xfId="4560"/>
    <cellStyle name="强调文字颜色 3 5 2 3" xfId="4561"/>
    <cellStyle name="强调文字颜色 3 5 3" xfId="4562"/>
    <cellStyle name="强调文字颜色 3 5 3 2" xfId="4563"/>
    <cellStyle name="强调文字颜色 3 5 4" xfId="4564"/>
    <cellStyle name="强调文字颜色 3 6" xfId="4565"/>
    <cellStyle name="强调文字颜色 3 6 2" xfId="4566"/>
    <cellStyle name="强调文字颜色 3 6 2 2" xfId="4567"/>
    <cellStyle name="强调文字颜色 3 6 3" xfId="4568"/>
    <cellStyle name="强调文字颜色 3 7" xfId="4569"/>
    <cellStyle name="强调文字颜色 3 7 2" xfId="4570"/>
    <cellStyle name="强调文字颜色 3 8" xfId="4571"/>
    <cellStyle name="强调文字颜色 3 9" xfId="4572"/>
    <cellStyle name="强调文字颜色 4 2 2" xfId="4573"/>
    <cellStyle name="强调文字颜色 4 2 2 2" xfId="4574"/>
    <cellStyle name="强调文字颜色 4 2 2 2 2" xfId="4575"/>
    <cellStyle name="强调文字颜色 4 2 2 2 2 2" xfId="4576"/>
    <cellStyle name="强调文字颜色 4 2 2 2 3" xfId="4577"/>
    <cellStyle name="强调文字颜色 4 2 2 3" xfId="4578"/>
    <cellStyle name="强调文字颜色 4 2 2 4" xfId="4579"/>
    <cellStyle name="强调文字颜色 4 2 3" xfId="4580"/>
    <cellStyle name="强调文字颜色 4 2 3 5" xfId="4581"/>
    <cellStyle name="强调文字颜色 4 2 4" xfId="4582"/>
    <cellStyle name="强调文字颜色 4 2 4 2" xfId="4583"/>
    <cellStyle name="强调文字颜色 4 2 4 2 2" xfId="4584"/>
    <cellStyle name="强调文字颜色 4 2 4 3" xfId="4585"/>
    <cellStyle name="强调文字颜色 4 2 5 2" xfId="4586"/>
    <cellStyle name="强调文字颜色 4 2 6" xfId="4587"/>
    <cellStyle name="强调文字颜色 4 2 7" xfId="4588"/>
    <cellStyle name="强调文字颜色 4 3" xfId="4589"/>
    <cellStyle name="强调文字颜色 4 3 2" xfId="4590"/>
    <cellStyle name="强调文字颜色 4 3 2 2" xfId="4591"/>
    <cellStyle name="强调文字颜色 4 3 2 2 2" xfId="4592"/>
    <cellStyle name="强调文字颜色 4 3 2 2 2 2" xfId="4593"/>
    <cellStyle name="强调文字颜色 4 3 2 2 3" xfId="4594"/>
    <cellStyle name="强调文字颜色 4 3 2 3" xfId="4595"/>
    <cellStyle name="强调文字颜色 4 3 2 3 2" xfId="4596"/>
    <cellStyle name="强调文字颜色 4 3 2 4" xfId="4597"/>
    <cellStyle name="强调文字颜色 4 3 3" xfId="4598"/>
    <cellStyle name="强调文字颜色 4 3 3 2" xfId="4599"/>
    <cellStyle name="强调文字颜色 4 3 3 2 2" xfId="4600"/>
    <cellStyle name="强调文字颜色 4 3 3 3" xfId="4601"/>
    <cellStyle name="强调文字颜色 4 3 4" xfId="4602"/>
    <cellStyle name="强调文字颜色 4 3 4 2" xfId="4603"/>
    <cellStyle name="强调文字颜色 4 4" xfId="4604"/>
    <cellStyle name="强调文字颜色 4 4 2" xfId="4605"/>
    <cellStyle name="强调文字颜色 4 4 2 2" xfId="4606"/>
    <cellStyle name="强调文字颜色 4 4 2 2 2" xfId="4607"/>
    <cellStyle name="强调文字颜色 4 4 2 3" xfId="4608"/>
    <cellStyle name="强调文字颜色 4 4 3" xfId="4609"/>
    <cellStyle name="强调文字颜色 4 4 3 2" xfId="4610"/>
    <cellStyle name="强调文字颜色 4 4 4" xfId="4611"/>
    <cellStyle name="强调文字颜色 4 5" xfId="4612"/>
    <cellStyle name="强调文字颜色 4 5 2" xfId="4613"/>
    <cellStyle name="强调文字颜色 4 5 2 2" xfId="4614"/>
    <cellStyle name="强调文字颜色 4 5 2 2 2" xfId="4615"/>
    <cellStyle name="强调文字颜色 4 5 2 3" xfId="4616"/>
    <cellStyle name="强调文字颜色 4 5 3" xfId="4617"/>
    <cellStyle name="强调文字颜色 4 5 3 2" xfId="4618"/>
    <cellStyle name="强调文字颜色 4 5 4" xfId="4619"/>
    <cellStyle name="强调文字颜色 4 6" xfId="4620"/>
    <cellStyle name="强调文字颜色 4 6 2" xfId="4621"/>
    <cellStyle name="强调文字颜色 4 6 2 2" xfId="4622"/>
    <cellStyle name="强调文字颜色 4 6 3" xfId="4623"/>
    <cellStyle name="强调文字颜色 4 7" xfId="4624"/>
    <cellStyle name="强调文字颜色 4 7 2" xfId="4625"/>
    <cellStyle name="强调文字颜色 4 8" xfId="4626"/>
    <cellStyle name="强调文字颜色 4 9" xfId="4627"/>
    <cellStyle name="强调文字颜色 5 2 2" xfId="4628"/>
    <cellStyle name="强调文字颜色 5 2 2 2" xfId="4629"/>
    <cellStyle name="强调文字颜色 5 2 2 2 2" xfId="4630"/>
    <cellStyle name="强调文字颜色 5 2 2 2 2 2" xfId="4631"/>
    <cellStyle name="强调文字颜色 5 2 2 2 3" xfId="4632"/>
    <cellStyle name="强调文字颜色 5 2 2 3" xfId="4633"/>
    <cellStyle name="强调文字颜色 5 2 2 3 2" xfId="4634"/>
    <cellStyle name="强调文字颜色 5 2 2 4" xfId="4635"/>
    <cellStyle name="强调文字颜色 5 2 3 2" xfId="4636"/>
    <cellStyle name="强调文字颜色 5 2 3 2 2" xfId="4637"/>
    <cellStyle name="强调文字颜色 5 2 3 2 2 2" xfId="4638"/>
    <cellStyle name="强调文字颜色 5 2 3 2 3" xfId="4639"/>
    <cellStyle name="强调文字颜色 5 2 3 3" xfId="4640"/>
    <cellStyle name="强调文字颜色 5 2 3 3 2" xfId="4641"/>
    <cellStyle name="强调文字颜色 5 2 3 4" xfId="4642"/>
    <cellStyle name="强调文字颜色 5 2 3 5" xfId="4643"/>
    <cellStyle name="强调文字颜色 5 2 4" xfId="4644"/>
    <cellStyle name="强调文字颜色 5 2 4 2" xfId="4645"/>
    <cellStyle name="强调文字颜色 5 2 4 2 2" xfId="4646"/>
    <cellStyle name="强调文字颜色 5 2 4 3" xfId="4647"/>
    <cellStyle name="强调文字颜色 5 2 5 2" xfId="4648"/>
    <cellStyle name="输出 6 2 2" xfId="4649"/>
    <cellStyle name="强调文字颜色 5 2 6" xfId="4650"/>
    <cellStyle name="输出 6 3" xfId="4651"/>
    <cellStyle name="强调文字颜色 5 2 7" xfId="4652"/>
    <cellStyle name="强调文字颜色 5 3" xfId="4653"/>
    <cellStyle name="强调文字颜色 5 3 2" xfId="4654"/>
    <cellStyle name="强调文字颜色 5 3 2 2" xfId="4655"/>
    <cellStyle name="强调文字颜色 5 3 2 2 2" xfId="4656"/>
    <cellStyle name="强调文字颜色 5 3 2 2 2 2" xfId="4657"/>
    <cellStyle name="强调文字颜色 5 3 2 2 3" xfId="4658"/>
    <cellStyle name="强调文字颜色 5 3 2 3" xfId="4659"/>
    <cellStyle name="强调文字颜色 5 3 2 4" xfId="4660"/>
    <cellStyle name="强调文字颜色 5 3 3" xfId="4661"/>
    <cellStyle name="强调文字颜色 5 3 3 2" xfId="4662"/>
    <cellStyle name="强调文字颜色 5 3 3 2 2" xfId="4663"/>
    <cellStyle name="强调文字颜色 5 3 3 3" xfId="4664"/>
    <cellStyle name="强调文字颜色 5 3 4" xfId="4665"/>
    <cellStyle name="强调文字颜色 5 3 4 2" xfId="4666"/>
    <cellStyle name="强调文字颜色 5 4" xfId="4667"/>
    <cellStyle name="强调文字颜色 5 4 2" xfId="4668"/>
    <cellStyle name="强调文字颜色 5 4 2 2" xfId="4669"/>
    <cellStyle name="强调文字颜色 5 4 2 2 2" xfId="4670"/>
    <cellStyle name="强调文字颜色 5 4 2 3" xfId="4671"/>
    <cellStyle name="强调文字颜色 5 4 3" xfId="4672"/>
    <cellStyle name="强调文字颜色 5 4 3 2" xfId="4673"/>
    <cellStyle name="强调文字颜色 5 4 4" xfId="4674"/>
    <cellStyle name="强调文字颜色 5 5" xfId="4675"/>
    <cellStyle name="强调文字颜色 5 5 2 2" xfId="4676"/>
    <cellStyle name="强调文字颜色 5 5 2 2 2" xfId="4677"/>
    <cellStyle name="强调文字颜色 5 5 2 3" xfId="4678"/>
    <cellStyle name="强调文字颜色 5 5 3" xfId="4679"/>
    <cellStyle name="强调文字颜色 5 5 3 2" xfId="4680"/>
    <cellStyle name="强调文字颜色 5 5 4" xfId="4681"/>
    <cellStyle name="强调文字颜色 5 6" xfId="4682"/>
    <cellStyle name="强调文字颜色 5 6 2" xfId="4683"/>
    <cellStyle name="强调文字颜色 5 6 2 2" xfId="4684"/>
    <cellStyle name="强调文字颜色 5 6 3" xfId="4685"/>
    <cellStyle name="强调文字颜色 5 7 2" xfId="4686"/>
    <cellStyle name="强调文字颜色 5 8" xfId="4687"/>
    <cellStyle name="强调文字颜色 5 9" xfId="4688"/>
    <cellStyle name="强调文字颜色 6 2" xfId="4689"/>
    <cellStyle name="强调文字颜色 6 2 2" xfId="4690"/>
    <cellStyle name="强调文字颜色 6 2 2 2" xfId="4691"/>
    <cellStyle name="强调文字颜色 6 2 2 2 2" xfId="4692"/>
    <cellStyle name="强调文字颜色 6 2 2 2 2 2" xfId="4693"/>
    <cellStyle name="强调文字颜色 6 2 2 2 3" xfId="4694"/>
    <cellStyle name="强调文字颜色 6 2 2 3" xfId="4695"/>
    <cellStyle name="强调文字颜色 6 2 2 3 2" xfId="4696"/>
    <cellStyle name="强调文字颜色 6 2 2 4" xfId="4697"/>
    <cellStyle name="强调文字颜色 6 2 3" xfId="4698"/>
    <cellStyle name="强调文字颜色 6 2 3 2" xfId="4699"/>
    <cellStyle name="强调文字颜色 6 2 3 2 2" xfId="4700"/>
    <cellStyle name="强调文字颜色 6 2 3 2 2 2" xfId="4701"/>
    <cellStyle name="强调文字颜色 6 2 3 2 3" xfId="4702"/>
    <cellStyle name="强调文字颜色 6 2 3 3" xfId="4703"/>
    <cellStyle name="强调文字颜色 6 2 3 3 2" xfId="4704"/>
    <cellStyle name="强调文字颜色 6 2 3 4" xfId="4705"/>
    <cellStyle name="强调文字颜色 6 2 3 5" xfId="4706"/>
    <cellStyle name="强调文字颜色 6 2 4" xfId="4707"/>
    <cellStyle name="强调文字颜色 6 2 4 2" xfId="4708"/>
    <cellStyle name="强调文字颜色 6 2 4 2 2" xfId="4709"/>
    <cellStyle name="强调文字颜色 6 2 4 3" xfId="4710"/>
    <cellStyle name="强调文字颜色 6 2 5 2" xfId="4711"/>
    <cellStyle name="强调文字颜色 6 2 6" xfId="4712"/>
    <cellStyle name="强调文字颜色 6 2 7" xfId="4713"/>
    <cellStyle name="强调文字颜色 6 3" xfId="4714"/>
    <cellStyle name="强调文字颜色 6 3 2" xfId="4715"/>
    <cellStyle name="强调文字颜色 6 3 2 2" xfId="4716"/>
    <cellStyle name="强调文字颜色 6 3 2 2 2" xfId="4717"/>
    <cellStyle name="强调文字颜色 6 3 2 2 2 2" xfId="4718"/>
    <cellStyle name="强调文字颜色 6 3 2 2 3" xfId="4719"/>
    <cellStyle name="强调文字颜色 6 3 2 3" xfId="4720"/>
    <cellStyle name="强调文字颜色 6 3 2 3 2" xfId="4721"/>
    <cellStyle name="强调文字颜色 6 3 2 4" xfId="4722"/>
    <cellStyle name="强调文字颜色 6 3 3" xfId="4723"/>
    <cellStyle name="强调文字颜色 6 3 3 2" xfId="4724"/>
    <cellStyle name="强调文字颜色 6 3 3 2 2" xfId="4725"/>
    <cellStyle name="强调文字颜色 6 3 3 3" xfId="4726"/>
    <cellStyle name="强调文字颜色 6 3 4" xfId="4727"/>
    <cellStyle name="强调文字颜色 6 3 4 2" xfId="4728"/>
    <cellStyle name="强调文字颜色 6 4" xfId="4729"/>
    <cellStyle name="强调文字颜色 6 4 2" xfId="4730"/>
    <cellStyle name="强调文字颜色 6 4 2 2" xfId="4731"/>
    <cellStyle name="强调文字颜色 6 4 2 2 2" xfId="4732"/>
    <cellStyle name="强调文字颜色 6 4 2 3" xfId="4733"/>
    <cellStyle name="强调文字颜色 6 4 3" xfId="4734"/>
    <cellStyle name="强调文字颜色 6 4 3 2" xfId="4735"/>
    <cellStyle name="强调文字颜色 6 4 4" xfId="4736"/>
    <cellStyle name="强调文字颜色 6 5" xfId="4737"/>
    <cellStyle name="强调文字颜色 6 5 2" xfId="4738"/>
    <cellStyle name="强调文字颜色 6 5 2 2" xfId="4739"/>
    <cellStyle name="强调文字颜色 6 5 2 2 2" xfId="4740"/>
    <cellStyle name="强调文字颜色 6 5 2 3" xfId="4741"/>
    <cellStyle name="强调文字颜色 6 5 3" xfId="4742"/>
    <cellStyle name="强调文字颜色 6 5 3 2" xfId="4743"/>
    <cellStyle name="强调文字颜色 6 5 4" xfId="4744"/>
    <cellStyle name="强调文字颜色 6 6" xfId="4745"/>
    <cellStyle name="强调文字颜色 6 6 2" xfId="4746"/>
    <cellStyle name="强调文字颜色 6 6 2 2" xfId="4747"/>
    <cellStyle name="强调文字颜色 6 6 3" xfId="4748"/>
    <cellStyle name="强调文字颜色 6 7" xfId="4749"/>
    <cellStyle name="强调文字颜色 6 7 2" xfId="4750"/>
    <cellStyle name="强调文字颜色 6 8" xfId="4751"/>
    <cellStyle name="强调文字颜色 6 9" xfId="4752"/>
    <cellStyle name="适中 2" xfId="4753"/>
    <cellStyle name="适中 2 2" xfId="4754"/>
    <cellStyle name="适中 2 2 2" xfId="4755"/>
    <cellStyle name="适中 2 2 2 2" xfId="4756"/>
    <cellStyle name="适中 2 2 2 2 2" xfId="4757"/>
    <cellStyle name="适中 2 2 2 3" xfId="4758"/>
    <cellStyle name="适中 2 2 3" xfId="4759"/>
    <cellStyle name="适中 2 2 3 2" xfId="4760"/>
    <cellStyle name="适中 2 2 4" xfId="4761"/>
    <cellStyle name="适中 2 3" xfId="4762"/>
    <cellStyle name="适中 2 3 2" xfId="4763"/>
    <cellStyle name="适中 2 3 2 2" xfId="4764"/>
    <cellStyle name="适中 2 3 3" xfId="4765"/>
    <cellStyle name="适中 2 4" xfId="4766"/>
    <cellStyle name="适中 2 4 2" xfId="4767"/>
    <cellStyle name="适中 2 5" xfId="4768"/>
    <cellStyle name="适中 3" xfId="4769"/>
    <cellStyle name="适中 3 2" xfId="4770"/>
    <cellStyle name="适中 3 2 2" xfId="4771"/>
    <cellStyle name="适中 3 2 2 3" xfId="4772"/>
    <cellStyle name="适中 3 2 3" xfId="4773"/>
    <cellStyle name="适中 3 2 3 2" xfId="4774"/>
    <cellStyle name="适中 3 2 4" xfId="4775"/>
    <cellStyle name="适中 3 3" xfId="4776"/>
    <cellStyle name="适中 3 3 2" xfId="4777"/>
    <cellStyle name="适中 3 3 2 2" xfId="4778"/>
    <cellStyle name="适中 3 3 3" xfId="4779"/>
    <cellStyle name="适中 3 4" xfId="4780"/>
    <cellStyle name="适中 3 4 2" xfId="4781"/>
    <cellStyle name="适中 3 5" xfId="4782"/>
    <cellStyle name="适中 4" xfId="4783"/>
    <cellStyle name="适中 4 2" xfId="4784"/>
    <cellStyle name="适中 4 2 2" xfId="4785"/>
    <cellStyle name="适中 4 2 2 2" xfId="4786"/>
    <cellStyle name="适中 4 2 3" xfId="4787"/>
    <cellStyle name="适中 4 3" xfId="4788"/>
    <cellStyle name="适中 4 3 2" xfId="4789"/>
    <cellStyle name="适中 4 4" xfId="4790"/>
    <cellStyle name="适中 5" xfId="4791"/>
    <cellStyle name="适中 5 2" xfId="4792"/>
    <cellStyle name="适中 5 2 2" xfId="4793"/>
    <cellStyle name="适中 5 2 2 2" xfId="4794"/>
    <cellStyle name="适中 5 2 3" xfId="4795"/>
    <cellStyle name="适中 5 3" xfId="4796"/>
    <cellStyle name="适中 5 3 2" xfId="4797"/>
    <cellStyle name="适中 5 4" xfId="4798"/>
    <cellStyle name="适中 6 2" xfId="4799"/>
    <cellStyle name="适中 6 2 2" xfId="4800"/>
    <cellStyle name="适中 6 3" xfId="4801"/>
    <cellStyle name="适中 7" xfId="4802"/>
    <cellStyle name="适中 7 2" xfId="4803"/>
    <cellStyle name="适中 8" xfId="4804"/>
    <cellStyle name="输出 2" xfId="4805"/>
    <cellStyle name="输出 2 2" xfId="4806"/>
    <cellStyle name="输出 2 2 2" xfId="4807"/>
    <cellStyle name="输出 2 2 2 2" xfId="4808"/>
    <cellStyle name="输出 2 2 2 3" xfId="4809"/>
    <cellStyle name="输出 2 2 3" xfId="4810"/>
    <cellStyle name="输出 2 2 3 2" xfId="4811"/>
    <cellStyle name="输出 2 2 4" xfId="4812"/>
    <cellStyle name="输出 2 3" xfId="4813"/>
    <cellStyle name="输出 2 3 2" xfId="4814"/>
    <cellStyle name="输出 2 3 2 2" xfId="4815"/>
    <cellStyle name="输出 2 3 2 2 2" xfId="4816"/>
    <cellStyle name="输出 2 3 3" xfId="4817"/>
    <cellStyle name="输出 2 3 3 2" xfId="4818"/>
    <cellStyle name="输出 2 4" xfId="4819"/>
    <cellStyle name="输出 2 4 2" xfId="4820"/>
    <cellStyle name="输出 2 4 2 2" xfId="4821"/>
    <cellStyle name="输出 2 4 3" xfId="4822"/>
    <cellStyle name="输出 2 5" xfId="4823"/>
    <cellStyle name="输出 2 5 2" xfId="4824"/>
    <cellStyle name="输出 2 6" xfId="4825"/>
    <cellStyle name="输出 2 7" xfId="4826"/>
    <cellStyle name="输出 3" xfId="4827"/>
    <cellStyle name="输出 3 2" xfId="4828"/>
    <cellStyle name="输出 3 2 2" xfId="4829"/>
    <cellStyle name="输出 3 2 2 2" xfId="4830"/>
    <cellStyle name="输出 3 2 2 2 2" xfId="4831"/>
    <cellStyle name="输出 3 2 3" xfId="4832"/>
    <cellStyle name="输出 3 2 3 2" xfId="4833"/>
    <cellStyle name="输出 3 2 4" xfId="4834"/>
    <cellStyle name="输出 3 3" xfId="4835"/>
    <cellStyle name="输出 3 3 2" xfId="4836"/>
    <cellStyle name="输出 3 3 2 2" xfId="4837"/>
    <cellStyle name="输出 3 3 3" xfId="4838"/>
    <cellStyle name="输出 3 4" xfId="4839"/>
    <cellStyle name="输出 3 4 2" xfId="4840"/>
    <cellStyle name="输出 3 5" xfId="4841"/>
    <cellStyle name="输出 4" xfId="4842"/>
    <cellStyle name="输出 4 2" xfId="4843"/>
    <cellStyle name="输出 4 2 2" xfId="4844"/>
    <cellStyle name="输出 4 2 2 2" xfId="4845"/>
    <cellStyle name="输出 4 2 3" xfId="4846"/>
    <cellStyle name="输出 4 3" xfId="4847"/>
    <cellStyle name="输出 4 3 2" xfId="4848"/>
    <cellStyle name="输出 4 4" xfId="4849"/>
    <cellStyle name="输出 5" xfId="4850"/>
    <cellStyle name="输出 5 2" xfId="4851"/>
    <cellStyle name="输出 5 2 2" xfId="4852"/>
    <cellStyle name="输出 5 2 2 2" xfId="4853"/>
    <cellStyle name="输出 5 2 3" xfId="4854"/>
    <cellStyle name="输出 5 3" xfId="4855"/>
    <cellStyle name="输出 5 3 2" xfId="4856"/>
    <cellStyle name="输出 5 4" xfId="4857"/>
    <cellStyle name="输入 2 2 2" xfId="4858"/>
    <cellStyle name="输入 2 2 2 2" xfId="4859"/>
    <cellStyle name="输入 2 2 2 2 2" xfId="4860"/>
    <cellStyle name="输入 2 2 3" xfId="4861"/>
    <cellStyle name="输入 2 2 3 2" xfId="4862"/>
    <cellStyle name="输入 2 2 4" xfId="4863"/>
    <cellStyle name="输入 2 3" xfId="4864"/>
    <cellStyle name="输入 2 3 2" xfId="4865"/>
    <cellStyle name="输入 2 3 2 2" xfId="4866"/>
    <cellStyle name="输入 2 3 3" xfId="4867"/>
    <cellStyle name="输入 2 4" xfId="4868"/>
    <cellStyle name="输入 2 4 2" xfId="4869"/>
    <cellStyle name="输入 3 2" xfId="4870"/>
    <cellStyle name="输入 3 2 2" xfId="4871"/>
    <cellStyle name="输入 3 2 2 2" xfId="4872"/>
    <cellStyle name="输入 3 2 2 2 2" xfId="4873"/>
    <cellStyle name="输入 3 2 2 3" xfId="4874"/>
    <cellStyle name="输入 3 2 3" xfId="4875"/>
    <cellStyle name="输入 3 2 3 2" xfId="4876"/>
    <cellStyle name="输入 3 2 4" xfId="4877"/>
    <cellStyle name="输入 3 3" xfId="4878"/>
    <cellStyle name="输入 3 3 2 2" xfId="4879"/>
    <cellStyle name="输入 3 3 3" xfId="4880"/>
    <cellStyle name="输入 3 4" xfId="4881"/>
    <cellStyle name="输入 3 4 2" xfId="4882"/>
    <cellStyle name="输入 4" xfId="4883"/>
    <cellStyle name="输入 4 2" xfId="4884"/>
    <cellStyle name="输入 4 2 2" xfId="4885"/>
    <cellStyle name="输入 4 2 2 2" xfId="4886"/>
    <cellStyle name="输入 4 2 3" xfId="4887"/>
    <cellStyle name="输入 4 3" xfId="4888"/>
    <cellStyle name="输入 4 3 2" xfId="4889"/>
    <cellStyle name="输入 4 4" xfId="4890"/>
    <cellStyle name="输入 5" xfId="4891"/>
    <cellStyle name="输入 5 2" xfId="4892"/>
    <cellStyle name="输入 5 2 2" xfId="4893"/>
    <cellStyle name="输入 6 3" xfId="4894"/>
    <cellStyle name="输入 5 2 2 2" xfId="4895"/>
    <cellStyle name="输入 5 2 3" xfId="4896"/>
    <cellStyle name="输入 5 3" xfId="4897"/>
    <cellStyle name="输入 5 3 2" xfId="4898"/>
    <cellStyle name="注释 4" xfId="4899"/>
    <cellStyle name="输入 5 4" xfId="4900"/>
    <cellStyle name="输入 6" xfId="4901"/>
    <cellStyle name="输入 6 2" xfId="4902"/>
    <cellStyle name="输入 6 2 2" xfId="4903"/>
    <cellStyle name="输入 7" xfId="4904"/>
    <cellStyle name="输入 7 2" xfId="4905"/>
    <cellStyle name="注释 3" xfId="4906"/>
    <cellStyle name="输入 8" xfId="4907"/>
    <cellStyle name="数字" xfId="4908"/>
    <cellStyle name="数字 2" xfId="4909"/>
    <cellStyle name="数字 2 2" xfId="4910"/>
    <cellStyle name="数字 2 2 2" xfId="4911"/>
    <cellStyle name="数字 2 2 2 2" xfId="4912"/>
    <cellStyle name="数字 2 2 3" xfId="4913"/>
    <cellStyle name="数字 2 3" xfId="4914"/>
    <cellStyle name="数字 2 3 2" xfId="4915"/>
    <cellStyle name="数字 2 4" xfId="4916"/>
    <cellStyle name="数字 3" xfId="4917"/>
    <cellStyle name="数字 3 2" xfId="4918"/>
    <cellStyle name="数字 3 2 2" xfId="4919"/>
    <cellStyle name="数字 3 3" xfId="4920"/>
    <cellStyle name="数字 4" xfId="4921"/>
    <cellStyle name="数字 4 2" xfId="4922"/>
    <cellStyle name="数字 5" xfId="4923"/>
    <cellStyle name="未定义" xfId="4924"/>
    <cellStyle name="未定义 2" xfId="4925"/>
    <cellStyle name="小数 2" xfId="4926"/>
    <cellStyle name="小数 2 2" xfId="4927"/>
    <cellStyle name="小数 2 2 2" xfId="4928"/>
    <cellStyle name="小数 2 2 2 2" xfId="4929"/>
    <cellStyle name="小数 2 2 3" xfId="4930"/>
    <cellStyle name="小数 2 3" xfId="4931"/>
    <cellStyle name="小数 2 3 2" xfId="4932"/>
    <cellStyle name="小数 2 4" xfId="4933"/>
    <cellStyle name="小数 3" xfId="4934"/>
    <cellStyle name="小数 3 2" xfId="4935"/>
    <cellStyle name="小数 3 2 2" xfId="4936"/>
    <cellStyle name="小数 3 3" xfId="4937"/>
    <cellStyle name="样式 1 2" xfId="4938"/>
    <cellStyle name="着色 1" xfId="4939"/>
    <cellStyle name="着色 1 2" xfId="4940"/>
    <cellStyle name="着色 2" xfId="4941"/>
    <cellStyle name="着色 2 2" xfId="4942"/>
    <cellStyle name="着色 3" xfId="4943"/>
    <cellStyle name="着色 3 2" xfId="4944"/>
    <cellStyle name="着色 4" xfId="4945"/>
    <cellStyle name="着色 4 2" xfId="4946"/>
    <cellStyle name="着色 5" xfId="4947"/>
    <cellStyle name="着色 5 2" xfId="4948"/>
    <cellStyle name="着色 6" xfId="4949"/>
    <cellStyle name="着色 6 2" xfId="4950"/>
    <cellStyle name="寘嬫愗傝 [0.00]_Region Orders (2)" xfId="4951"/>
    <cellStyle name="注释 10" xfId="4952"/>
    <cellStyle name="注释 2" xfId="4953"/>
    <cellStyle name="注释 2 2" xfId="4954"/>
    <cellStyle name="注释 2 2 2" xfId="4955"/>
    <cellStyle name="注释 2 2 2 2" xfId="4956"/>
    <cellStyle name="注释 2 2 2 2 2" xfId="4957"/>
    <cellStyle name="注释 2 2 2 3" xfId="4958"/>
    <cellStyle name="注释 2 2 3" xfId="4959"/>
    <cellStyle name="注释 2 2 3 2" xfId="4960"/>
    <cellStyle name="注释 2 2 3 3" xfId="4961"/>
    <cellStyle name="注释 2 2 4" xfId="4962"/>
    <cellStyle name="注释 2 2 5" xfId="4963"/>
    <cellStyle name="注释 2 3" xfId="4964"/>
    <cellStyle name="注释 2 3 2" xfId="4965"/>
    <cellStyle name="注释 2 3 2 2" xfId="4966"/>
    <cellStyle name="注释 2 3 3" xfId="4967"/>
    <cellStyle name="注释 2 3 4" xfId="4968"/>
    <cellStyle name="注释 2 4" xfId="4969"/>
    <cellStyle name="注释 2 4 2" xfId="4970"/>
    <cellStyle name="注释 2 5" xfId="4971"/>
    <cellStyle name="注释 3 2" xfId="4972"/>
    <cellStyle name="注释 3 2 2" xfId="4973"/>
    <cellStyle name="注释 3 2 2 2" xfId="4974"/>
    <cellStyle name="注释 3 2 2 2 2" xfId="4975"/>
    <cellStyle name="注释 3 2 2 3" xfId="4976"/>
    <cellStyle name="注释 3 2 3" xfId="4977"/>
    <cellStyle name="注释 3 2 3 2" xfId="4978"/>
    <cellStyle name="注释 3 2 4" xfId="4979"/>
    <cellStyle name="注释 3 3" xfId="4980"/>
    <cellStyle name="注释 3 3 2" xfId="4981"/>
    <cellStyle name="注释 3 3 2 2" xfId="4982"/>
    <cellStyle name="注释 3 3 3" xfId="4983"/>
    <cellStyle name="注释 3 4" xfId="4984"/>
    <cellStyle name="注释 3 4 2" xfId="4985"/>
    <cellStyle name="注释 3 5" xfId="4986"/>
    <cellStyle name="注释 4 2" xfId="4987"/>
    <cellStyle name="注释 4 2 2" xfId="4988"/>
    <cellStyle name="注释 4 2 2 2" xfId="4989"/>
    <cellStyle name="注释 4 2 3" xfId="4990"/>
    <cellStyle name="注释 4 3" xfId="4991"/>
    <cellStyle name="注释 4 3 2" xfId="4992"/>
    <cellStyle name="注释 4 4" xfId="4993"/>
    <cellStyle name="注释 5" xfId="4994"/>
    <cellStyle name="注释 5 2" xfId="4995"/>
    <cellStyle name="注释 5 2 2" xfId="4996"/>
    <cellStyle name="注释 5 2 2 2" xfId="4997"/>
    <cellStyle name="注释 5 2 3" xfId="4998"/>
    <cellStyle name="注释 5 3" xfId="4999"/>
    <cellStyle name="注释 5 3 2" xfId="5000"/>
    <cellStyle name="注释 5 4" xfId="5001"/>
    <cellStyle name="注释 6 2" xfId="5002"/>
    <cellStyle name="注释 6 2 2" xfId="5003"/>
    <cellStyle name="注释 6 3" xfId="5004"/>
    <cellStyle name="注释 7" xfId="5005"/>
    <cellStyle name="注释 7 2" xfId="5006"/>
    <cellStyle name="注释 8" xfId="5007"/>
    <cellStyle name="注释 9" xfId="5008"/>
    <cellStyle name="常规_预计与预算2" xfId="5009"/>
  </cellStyles>
  <dxfs count="2">
    <dxf>
      <font>
        <b val="1"/>
        <i val="0"/>
      </font>
    </dxf>
    <dxf>
      <font>
        <b val="0"/>
        <color indexed="10"/>
      </font>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externalLink" Target="externalLinks/externalLink3.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000__x0000__x0000__x0000__x0"/>
      <sheetName val="_x0000__x0000__x005"/>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000__x0000__x0000__x0000__x0"/>
      <sheetName val="_x0000__x0000__x005"/>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zoomScale="85" zoomScaleNormal="85" workbookViewId="0">
      <selection activeCell="C32" sqref="A1:C32"/>
    </sheetView>
  </sheetViews>
  <sheetFormatPr defaultColWidth="9" defaultRowHeight="14.25" outlineLevelCol="7"/>
  <cols>
    <col min="1" max="1" width="4.375" style="318" customWidth="1"/>
    <col min="2" max="2" width="69.125" style="319" customWidth="1"/>
    <col min="3" max="3" width="11.325" style="318" customWidth="1"/>
    <col min="4" max="7" width="9" style="319"/>
    <col min="8" max="8" width="58.625" style="319" customWidth="1"/>
    <col min="9" max="16384" width="9" style="319"/>
  </cols>
  <sheetData>
    <row r="1" ht="20.25" customHeight="1" spans="1:2">
      <c r="A1" s="320"/>
      <c r="B1" s="320"/>
    </row>
    <row r="2" s="316" customFormat="1" ht="22.5" spans="1:3">
      <c r="A2" s="321" t="s">
        <v>0</v>
      </c>
      <c r="B2" s="321"/>
      <c r="C2" s="321"/>
    </row>
    <row r="3" spans="1:2">
      <c r="A3" s="322"/>
      <c r="B3" s="322"/>
    </row>
    <row r="4" ht="25.15" customHeight="1" spans="1:3">
      <c r="A4" s="323" t="s">
        <v>1</v>
      </c>
      <c r="B4" s="323"/>
      <c r="C4" s="324" t="s">
        <v>2</v>
      </c>
    </row>
    <row r="5" s="317" customFormat="1" ht="25.15" customHeight="1" spans="1:3">
      <c r="A5" s="325" t="s">
        <v>3</v>
      </c>
      <c r="B5" s="326" t="s">
        <v>4</v>
      </c>
      <c r="C5" s="327" t="s">
        <v>5</v>
      </c>
    </row>
    <row r="6" s="317" customFormat="1" ht="25.15" customHeight="1" spans="1:3">
      <c r="A6" s="325" t="s">
        <v>6</v>
      </c>
      <c r="B6" s="326" t="s">
        <v>7</v>
      </c>
      <c r="C6" s="327" t="s">
        <v>8</v>
      </c>
    </row>
    <row r="7" s="317" customFormat="1" ht="25.15" customHeight="1" spans="1:3">
      <c r="A7" s="325" t="s">
        <v>9</v>
      </c>
      <c r="B7" s="326" t="s">
        <v>10</v>
      </c>
      <c r="C7" s="327" t="s">
        <v>11</v>
      </c>
    </row>
    <row r="8" s="317" customFormat="1" ht="25.15" customHeight="1" spans="1:3">
      <c r="A8" s="325" t="s">
        <v>12</v>
      </c>
      <c r="B8" s="326" t="s">
        <v>13</v>
      </c>
      <c r="C8" s="327" t="s">
        <v>14</v>
      </c>
    </row>
    <row r="9" s="317" customFormat="1" ht="25.15" customHeight="1" spans="1:3">
      <c r="A9" s="325" t="s">
        <v>15</v>
      </c>
      <c r="B9" s="326" t="s">
        <v>16</v>
      </c>
      <c r="C9" s="327" t="s">
        <v>17</v>
      </c>
    </row>
    <row r="10" s="317" customFormat="1" ht="25.15" customHeight="1" spans="1:3">
      <c r="A10" s="325" t="s">
        <v>18</v>
      </c>
      <c r="B10" s="326" t="s">
        <v>19</v>
      </c>
      <c r="C10" s="327" t="s">
        <v>20</v>
      </c>
    </row>
    <row r="11" s="317" customFormat="1" ht="25.15" customHeight="1" spans="1:3">
      <c r="A11" s="325" t="s">
        <v>21</v>
      </c>
      <c r="B11" s="326" t="s">
        <v>22</v>
      </c>
      <c r="C11" s="327" t="s">
        <v>23</v>
      </c>
    </row>
    <row r="12" s="317" customFormat="1" ht="25.15" customHeight="1" spans="1:3">
      <c r="A12" s="325" t="s">
        <v>24</v>
      </c>
      <c r="B12" s="326" t="s">
        <v>25</v>
      </c>
      <c r="C12" s="327" t="s">
        <v>26</v>
      </c>
    </row>
    <row r="13" s="317" customFormat="1" ht="25.15" customHeight="1" spans="1:3">
      <c r="A13" s="325" t="s">
        <v>27</v>
      </c>
      <c r="B13" s="326" t="s">
        <v>28</v>
      </c>
      <c r="C13" s="327" t="s">
        <v>29</v>
      </c>
    </row>
    <row r="14" s="317" customFormat="1" ht="25.15" customHeight="1" spans="1:3">
      <c r="A14" s="325" t="s">
        <v>30</v>
      </c>
      <c r="B14" s="326" t="s">
        <v>31</v>
      </c>
      <c r="C14" s="327" t="s">
        <v>32</v>
      </c>
    </row>
    <row r="15" s="317" customFormat="1" ht="25.15" customHeight="1" spans="1:3">
      <c r="A15" s="325" t="s">
        <v>33</v>
      </c>
      <c r="B15" s="326" t="s">
        <v>34</v>
      </c>
      <c r="C15" s="327" t="s">
        <v>35</v>
      </c>
    </row>
    <row r="16" s="317" customFormat="1" ht="25.15" customHeight="1" spans="1:3">
      <c r="A16" s="325" t="s">
        <v>36</v>
      </c>
      <c r="B16" s="326" t="s">
        <v>37</v>
      </c>
      <c r="C16" s="327" t="s">
        <v>38</v>
      </c>
    </row>
    <row r="17" s="317" customFormat="1" ht="25.15" customHeight="1" spans="1:3">
      <c r="A17" s="325" t="s">
        <v>39</v>
      </c>
      <c r="B17" s="326" t="s">
        <v>40</v>
      </c>
      <c r="C17" s="327" t="s">
        <v>41</v>
      </c>
    </row>
    <row r="18" s="317" customFormat="1" ht="25.15" customHeight="1" spans="1:3">
      <c r="A18" s="325" t="s">
        <v>42</v>
      </c>
      <c r="B18" s="326" t="s">
        <v>43</v>
      </c>
      <c r="C18" s="327" t="s">
        <v>44</v>
      </c>
    </row>
    <row r="19" s="317" customFormat="1" ht="25.15" customHeight="1" spans="1:3">
      <c r="A19" s="325" t="s">
        <v>45</v>
      </c>
      <c r="B19" s="326" t="s">
        <v>46</v>
      </c>
      <c r="C19" s="327" t="s">
        <v>47</v>
      </c>
    </row>
    <row r="20" s="317" customFormat="1" ht="25.15" customHeight="1" spans="1:3">
      <c r="A20" s="325" t="s">
        <v>48</v>
      </c>
      <c r="B20" s="326" t="s">
        <v>49</v>
      </c>
      <c r="C20" s="327" t="s">
        <v>50</v>
      </c>
    </row>
    <row r="21" s="317" customFormat="1" ht="25.15" customHeight="1" spans="1:3">
      <c r="A21" s="325" t="s">
        <v>51</v>
      </c>
      <c r="B21" s="326" t="s">
        <v>52</v>
      </c>
      <c r="C21" s="327" t="s">
        <v>53</v>
      </c>
    </row>
    <row r="22" s="317" customFormat="1" ht="25.15" customHeight="1" spans="1:3">
      <c r="A22" s="325" t="s">
        <v>54</v>
      </c>
      <c r="B22" s="326" t="s">
        <v>55</v>
      </c>
      <c r="C22" s="327" t="s">
        <v>56</v>
      </c>
    </row>
    <row r="23" s="317" customFormat="1" ht="25.15" customHeight="1" spans="1:3">
      <c r="A23" s="325" t="s">
        <v>57</v>
      </c>
      <c r="B23" s="326" t="s">
        <v>58</v>
      </c>
      <c r="C23" s="327" t="s">
        <v>59</v>
      </c>
    </row>
    <row r="24" s="317" customFormat="1" ht="25.15" customHeight="1" spans="1:3">
      <c r="A24" s="325" t="s">
        <v>60</v>
      </c>
      <c r="B24" s="326" t="s">
        <v>61</v>
      </c>
      <c r="C24" s="327" t="s">
        <v>62</v>
      </c>
    </row>
    <row r="25" s="317" customFormat="1" ht="25.15" customHeight="1" spans="1:3">
      <c r="A25" s="325" t="s">
        <v>63</v>
      </c>
      <c r="B25" s="326" t="s">
        <v>64</v>
      </c>
      <c r="C25" s="327" t="s">
        <v>65</v>
      </c>
    </row>
    <row r="26" s="317" customFormat="1" ht="25.15" customHeight="1" spans="1:3">
      <c r="A26" s="325" t="s">
        <v>66</v>
      </c>
      <c r="B26" s="326" t="s">
        <v>67</v>
      </c>
      <c r="C26" s="327" t="s">
        <v>68</v>
      </c>
    </row>
    <row r="27" s="317" customFormat="1" ht="25.15" customHeight="1" spans="1:3">
      <c r="A27" s="325" t="s">
        <v>69</v>
      </c>
      <c r="B27" s="326" t="s">
        <v>70</v>
      </c>
      <c r="C27" s="327" t="s">
        <v>71</v>
      </c>
    </row>
    <row r="28" ht="25.15" customHeight="1" spans="1:8">
      <c r="A28" s="323" t="s">
        <v>72</v>
      </c>
      <c r="B28" s="323"/>
      <c r="C28" s="327"/>
      <c r="G28" s="328"/>
      <c r="H28" s="328"/>
    </row>
    <row r="29" ht="25.15" customHeight="1" spans="1:8">
      <c r="A29" s="325" t="s">
        <v>3</v>
      </c>
      <c r="B29" s="329" t="s">
        <v>73</v>
      </c>
      <c r="C29" s="327" t="s">
        <v>74</v>
      </c>
      <c r="G29" s="328"/>
      <c r="H29" s="328"/>
    </row>
    <row r="30" ht="25.15" customHeight="1" spans="1:8">
      <c r="A30" s="325" t="s">
        <v>6</v>
      </c>
      <c r="B30" s="329" t="s">
        <v>75</v>
      </c>
      <c r="C30" s="327" t="s">
        <v>76</v>
      </c>
      <c r="G30" s="328"/>
      <c r="H30" s="328"/>
    </row>
    <row r="31" ht="25.15" customHeight="1" spans="1:8">
      <c r="A31" s="325" t="s">
        <v>9</v>
      </c>
      <c r="B31" s="329" t="s">
        <v>77</v>
      </c>
      <c r="C31" s="327" t="s">
        <v>78</v>
      </c>
      <c r="G31" s="328"/>
      <c r="H31" s="328"/>
    </row>
    <row r="32" ht="25.15" customHeight="1" spans="1:8">
      <c r="A32" s="325" t="s">
        <v>12</v>
      </c>
      <c r="B32" s="329" t="s">
        <v>79</v>
      </c>
      <c r="C32" s="327" t="s">
        <v>80</v>
      </c>
      <c r="G32" s="328"/>
      <c r="H32" s="328"/>
    </row>
    <row r="33" ht="25.15" hidden="1" customHeight="1" spans="1:8">
      <c r="A33" s="323" t="s">
        <v>81</v>
      </c>
      <c r="B33" s="323"/>
      <c r="C33" s="327"/>
      <c r="G33" s="328"/>
      <c r="H33" s="328"/>
    </row>
    <row r="34" ht="25.15" hidden="1" customHeight="1" spans="1:8">
      <c r="A34" s="325" t="s">
        <v>3</v>
      </c>
      <c r="B34" s="329" t="s">
        <v>82</v>
      </c>
      <c r="C34" s="327" t="s">
        <v>83</v>
      </c>
      <c r="G34" s="328"/>
      <c r="H34" s="328"/>
    </row>
  </sheetData>
  <mergeCells count="6">
    <mergeCell ref="A1:B1"/>
    <mergeCell ref="A2:C2"/>
    <mergeCell ref="A3:B3"/>
    <mergeCell ref="A4:B4"/>
    <mergeCell ref="A28:B28"/>
    <mergeCell ref="A33:B33"/>
  </mergeCells>
  <printOptions horizontalCentered="1"/>
  <pageMargins left="0.707638888888889" right="0.707638888888889" top="0.747916666666667" bottom="0.747916666666667" header="0.313888888888889" footer="0.313888888888889"/>
  <pageSetup paperSize="9" scale="9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workbookViewId="0">
      <selection activeCell="I13" sqref="I13"/>
    </sheetView>
  </sheetViews>
  <sheetFormatPr defaultColWidth="8.625" defaultRowHeight="14.25" outlineLevelCol="3"/>
  <cols>
    <col min="1" max="1" width="43.125" style="188" customWidth="1"/>
    <col min="2" max="2" width="13" style="188" customWidth="1"/>
    <col min="3" max="3" width="13.5" style="188" customWidth="1"/>
    <col min="4" max="4" width="16" style="188" customWidth="1"/>
    <col min="5" max="16384" width="8.625" style="188"/>
  </cols>
  <sheetData>
    <row r="1" ht="22.35" customHeight="1" spans="1:4">
      <c r="A1" s="189" t="s">
        <v>29</v>
      </c>
      <c r="B1" s="190"/>
      <c r="C1" s="190"/>
      <c r="D1" s="190"/>
    </row>
    <row r="2" ht="20.25" spans="1:4">
      <c r="A2" s="191" t="s">
        <v>28</v>
      </c>
      <c r="B2" s="191"/>
      <c r="C2" s="191"/>
      <c r="D2" s="191"/>
    </row>
    <row r="3" spans="1:4">
      <c r="A3" s="192" t="s">
        <v>84</v>
      </c>
      <c r="B3" s="192"/>
      <c r="C3" s="192"/>
      <c r="D3" s="192"/>
    </row>
    <row r="4" ht="48" customHeight="1" spans="1:4">
      <c r="A4" s="193" t="s">
        <v>752</v>
      </c>
      <c r="B4" s="177" t="s">
        <v>86</v>
      </c>
      <c r="C4" s="194" t="s">
        <v>87</v>
      </c>
      <c r="D4" s="66" t="s">
        <v>88</v>
      </c>
    </row>
    <row r="5" ht="24.6" customHeight="1" spans="1:4">
      <c r="A5" s="195" t="s">
        <v>855</v>
      </c>
      <c r="B5" s="196">
        <f>B6+B7+B8</f>
        <v>4047</v>
      </c>
      <c r="C5" s="197">
        <f>C6+C7+C8</f>
        <v>4386</v>
      </c>
      <c r="D5" s="198">
        <f t="shared" ref="D5:D10" si="0">B5/C5</f>
        <v>0.9227</v>
      </c>
    </row>
    <row r="6" ht="32.45" customHeight="1" spans="1:4">
      <c r="A6" s="199" t="s">
        <v>856</v>
      </c>
      <c r="B6" s="196">
        <v>331</v>
      </c>
      <c r="C6" s="197">
        <v>331</v>
      </c>
      <c r="D6" s="198">
        <f t="shared" si="0"/>
        <v>1</v>
      </c>
    </row>
    <row r="7" ht="32.45" customHeight="1" spans="1:4">
      <c r="A7" s="199" t="s">
        <v>857</v>
      </c>
      <c r="B7" s="196">
        <v>743</v>
      </c>
      <c r="C7" s="197">
        <v>775</v>
      </c>
      <c r="D7" s="198">
        <f t="shared" si="0"/>
        <v>0.9587</v>
      </c>
    </row>
    <row r="8" ht="32.45" customHeight="1" spans="1:4">
      <c r="A8" s="199" t="s">
        <v>858</v>
      </c>
      <c r="B8" s="196">
        <f>B9+B10</f>
        <v>2973</v>
      </c>
      <c r="C8" s="197">
        <f>C9+C10</f>
        <v>3280</v>
      </c>
      <c r="D8" s="198">
        <f t="shared" si="0"/>
        <v>0.9064</v>
      </c>
    </row>
    <row r="9" ht="32.45" customHeight="1" spans="1:4">
      <c r="A9" s="200" t="s">
        <v>859</v>
      </c>
      <c r="B9" s="201">
        <v>2022</v>
      </c>
      <c r="C9" s="202">
        <v>2301</v>
      </c>
      <c r="D9" s="198">
        <f t="shared" si="0"/>
        <v>0.8787</v>
      </c>
    </row>
    <row r="10" ht="32.45" customHeight="1" spans="1:4">
      <c r="A10" s="200" t="s">
        <v>860</v>
      </c>
      <c r="B10" s="201">
        <v>951</v>
      </c>
      <c r="C10" s="202">
        <v>979</v>
      </c>
      <c r="D10" s="198">
        <f t="shared" si="0"/>
        <v>0.9714</v>
      </c>
    </row>
    <row r="12" ht="15.6" customHeight="1" spans="1:1">
      <c r="A12" s="203" t="s">
        <v>861</v>
      </c>
    </row>
    <row r="13" ht="100.5" customHeight="1" spans="1:4">
      <c r="A13" s="204" t="s">
        <v>862</v>
      </c>
      <c r="B13" s="204"/>
      <c r="C13" s="204"/>
      <c r="D13" s="204"/>
    </row>
    <row r="14" ht="91" customHeight="1" spans="1:4">
      <c r="A14" s="205" t="s">
        <v>863</v>
      </c>
      <c r="B14" s="205"/>
      <c r="C14" s="205"/>
      <c r="D14" s="205"/>
    </row>
    <row r="15" spans="1:4">
      <c r="A15" s="206"/>
      <c r="B15" s="206"/>
      <c r="C15" s="206"/>
      <c r="D15" s="206"/>
    </row>
    <row r="16" spans="1:4">
      <c r="A16" s="207"/>
      <c r="B16" s="207"/>
      <c r="C16" s="207"/>
      <c r="D16" s="207"/>
    </row>
    <row r="17" spans="1:4">
      <c r="A17" s="207"/>
      <c r="B17" s="207"/>
      <c r="C17" s="207"/>
      <c r="D17" s="207"/>
    </row>
  </sheetData>
  <mergeCells count="4">
    <mergeCell ref="A2:D2"/>
    <mergeCell ref="A3:D3"/>
    <mergeCell ref="A13:D13"/>
    <mergeCell ref="A14:D14"/>
  </mergeCells>
  <pageMargins left="0.707638888888889" right="0.707638888888889" top="0.747916666666667" bottom="0.747916666666667" header="0.313888888888889" footer="0.313888888888889"/>
  <pageSetup paperSize="9" scale="95"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workbookViewId="0">
      <selection activeCell="D28" sqref="A1:D28"/>
    </sheetView>
  </sheetViews>
  <sheetFormatPr defaultColWidth="9" defaultRowHeight="14.25" outlineLevelCol="5"/>
  <cols>
    <col min="1" max="1" width="41.625" customWidth="1"/>
    <col min="2" max="2" width="14.625" customWidth="1"/>
    <col min="3" max="3" width="11.5" customWidth="1"/>
    <col min="4" max="4" width="15.625" customWidth="1"/>
  </cols>
  <sheetData>
    <row r="1" ht="22.15" customHeight="1" spans="1:1">
      <c r="A1" s="18" t="s">
        <v>32</v>
      </c>
    </row>
    <row r="2" ht="27" customHeight="1" spans="1:4">
      <c r="A2" s="124" t="s">
        <v>31</v>
      </c>
      <c r="B2" s="124"/>
      <c r="C2" s="124"/>
      <c r="D2" s="124"/>
    </row>
    <row r="3" spans="1:4">
      <c r="A3" s="125"/>
      <c r="B3" s="126"/>
      <c r="C3" s="126"/>
      <c r="D3" s="176" t="s">
        <v>751</v>
      </c>
    </row>
    <row r="4" ht="46.15" customHeight="1" spans="1:4">
      <c r="A4" s="140" t="s">
        <v>864</v>
      </c>
      <c r="B4" s="177" t="s">
        <v>86</v>
      </c>
      <c r="C4" s="66" t="s">
        <v>87</v>
      </c>
      <c r="D4" s="66" t="s">
        <v>88</v>
      </c>
    </row>
    <row r="5" ht="18.75" customHeight="1" spans="1:4">
      <c r="A5" s="178" t="s">
        <v>865</v>
      </c>
      <c r="B5" s="186">
        <f>B6</f>
        <v>2562857</v>
      </c>
      <c r="C5" s="179">
        <f>C6</f>
        <v>1333343</v>
      </c>
      <c r="D5" s="67">
        <f>B5/C5</f>
        <v>1.9221</v>
      </c>
    </row>
    <row r="6" ht="18.75" customHeight="1" spans="1:4">
      <c r="A6" s="141" t="s">
        <v>866</v>
      </c>
      <c r="B6" s="186">
        <f>SUM(B7:B19)</f>
        <v>2562857</v>
      </c>
      <c r="C6" s="179">
        <f>SUM(C7:C19)</f>
        <v>1333343</v>
      </c>
      <c r="D6" s="67">
        <f t="shared" ref="D6:D28" si="0">B6/C6</f>
        <v>1.9221</v>
      </c>
    </row>
    <row r="7" ht="17.45" customHeight="1" spans="1:4">
      <c r="A7" s="180" t="s">
        <v>867</v>
      </c>
      <c r="B7" s="187"/>
      <c r="C7" s="182"/>
      <c r="D7" s="67"/>
    </row>
    <row r="8" ht="17.45" customHeight="1" spans="1:4">
      <c r="A8" s="180" t="s">
        <v>868</v>
      </c>
      <c r="B8" s="187"/>
      <c r="C8" s="182"/>
      <c r="D8" s="67"/>
    </row>
    <row r="9" ht="17.45" customHeight="1" spans="1:6">
      <c r="A9" s="180" t="s">
        <v>869</v>
      </c>
      <c r="B9" s="187">
        <v>7500</v>
      </c>
      <c r="C9" s="182">
        <v>51600</v>
      </c>
      <c r="D9" s="67">
        <f t="shared" si="0"/>
        <v>0.1453</v>
      </c>
      <c r="F9" s="183"/>
    </row>
    <row r="10" ht="17.45" customHeight="1" spans="1:4">
      <c r="A10" s="180" t="s">
        <v>870</v>
      </c>
      <c r="B10" s="187">
        <v>1771</v>
      </c>
      <c r="C10" s="182">
        <v>2749</v>
      </c>
      <c r="D10" s="67">
        <f t="shared" si="0"/>
        <v>0.6442</v>
      </c>
    </row>
    <row r="11" ht="17.45" customHeight="1" spans="1:4">
      <c r="A11" s="180" t="s">
        <v>871</v>
      </c>
      <c r="B11" s="187">
        <v>2521920</v>
      </c>
      <c r="C11" s="182">
        <v>1236557</v>
      </c>
      <c r="D11" s="67">
        <f t="shared" si="0"/>
        <v>2.0395</v>
      </c>
    </row>
    <row r="12" ht="17.45" customHeight="1" spans="1:4">
      <c r="A12" s="180" t="s">
        <v>872</v>
      </c>
      <c r="B12" s="187"/>
      <c r="C12" s="182"/>
      <c r="D12" s="67"/>
    </row>
    <row r="13" ht="17.45" customHeight="1" spans="1:4">
      <c r="A13" s="180" t="s">
        <v>873</v>
      </c>
      <c r="B13" s="187">
        <v>6720</v>
      </c>
      <c r="C13" s="182">
        <v>7561</v>
      </c>
      <c r="D13" s="67">
        <f t="shared" si="0"/>
        <v>0.8888</v>
      </c>
    </row>
    <row r="14" ht="17.45" customHeight="1" spans="1:4">
      <c r="A14" s="180" t="s">
        <v>874</v>
      </c>
      <c r="B14" s="187">
        <v>15100</v>
      </c>
      <c r="C14" s="182">
        <v>13000</v>
      </c>
      <c r="D14" s="67">
        <f t="shared" si="0"/>
        <v>1.1615</v>
      </c>
    </row>
    <row r="15" ht="17.45" customHeight="1" spans="1:4">
      <c r="A15" s="180" t="s">
        <v>875</v>
      </c>
      <c r="B15" s="187"/>
      <c r="C15" s="182"/>
      <c r="D15" s="67"/>
    </row>
    <row r="16" ht="17.45" customHeight="1" spans="1:4">
      <c r="A16" s="180" t="s">
        <v>876</v>
      </c>
      <c r="B16" s="187"/>
      <c r="C16" s="182"/>
      <c r="D16" s="67"/>
    </row>
    <row r="17" ht="17.45" customHeight="1" spans="1:4">
      <c r="A17" s="180" t="s">
        <v>877</v>
      </c>
      <c r="B17" s="187">
        <v>9846</v>
      </c>
      <c r="C17" s="182">
        <v>9232</v>
      </c>
      <c r="D17" s="67">
        <f t="shared" si="0"/>
        <v>1.0665</v>
      </c>
    </row>
    <row r="18" ht="17.45" customHeight="1" spans="1:4">
      <c r="A18" s="180" t="s">
        <v>878</v>
      </c>
      <c r="B18" s="187"/>
      <c r="C18" s="182"/>
      <c r="D18" s="67"/>
    </row>
    <row r="19" ht="17.45" customHeight="1" spans="1:4">
      <c r="A19" s="180" t="s">
        <v>879</v>
      </c>
      <c r="B19" s="187"/>
      <c r="C19" s="182">
        <f>12644</f>
        <v>12644</v>
      </c>
      <c r="D19" s="67">
        <f t="shared" si="0"/>
        <v>0</v>
      </c>
    </row>
    <row r="20" ht="17.45" customHeight="1" spans="1:4">
      <c r="A20" s="140" t="s">
        <v>880</v>
      </c>
      <c r="B20" s="187">
        <f>B5</f>
        <v>2562857</v>
      </c>
      <c r="C20" s="182">
        <f>SUM(C7:C19)</f>
        <v>1333343</v>
      </c>
      <c r="D20" s="67">
        <f t="shared" si="0"/>
        <v>1.9221</v>
      </c>
    </row>
    <row r="21" ht="17.45" customHeight="1" spans="1:4">
      <c r="A21" s="130" t="s">
        <v>881</v>
      </c>
      <c r="B21" s="187"/>
      <c r="C21" s="182"/>
      <c r="D21" s="67"/>
    </row>
    <row r="22" ht="17.45" customHeight="1" spans="1:4">
      <c r="A22" s="130" t="s">
        <v>882</v>
      </c>
      <c r="B22" s="187">
        <f>B25</f>
        <v>7727</v>
      </c>
      <c r="C22" s="187">
        <f>C25</f>
        <v>98199</v>
      </c>
      <c r="D22" s="67">
        <f t="shared" si="0"/>
        <v>0.0787</v>
      </c>
    </row>
    <row r="23" ht="17.45" customHeight="1" spans="1:4">
      <c r="A23" s="141" t="s">
        <v>883</v>
      </c>
      <c r="B23" s="187"/>
      <c r="C23" s="182"/>
      <c r="D23" s="67"/>
    </row>
    <row r="24" ht="17.45" customHeight="1" spans="1:4">
      <c r="A24" s="141" t="s">
        <v>884</v>
      </c>
      <c r="B24" s="187"/>
      <c r="C24" s="182"/>
      <c r="D24" s="67"/>
    </row>
    <row r="25" ht="17.45" customHeight="1" spans="1:4">
      <c r="A25" s="141" t="s">
        <v>885</v>
      </c>
      <c r="B25" s="187">
        <v>7727</v>
      </c>
      <c r="C25" s="182">
        <v>98199</v>
      </c>
      <c r="D25" s="67">
        <f t="shared" si="0"/>
        <v>0.0787</v>
      </c>
    </row>
    <row r="26" ht="17.45" customHeight="1" spans="1:4">
      <c r="A26" s="132" t="s">
        <v>886</v>
      </c>
      <c r="B26" s="187"/>
      <c r="C26" s="182"/>
      <c r="D26" s="67"/>
    </row>
    <row r="27" ht="17.45" customHeight="1" spans="1:4">
      <c r="A27" s="132" t="s">
        <v>887</v>
      </c>
      <c r="B27" s="187"/>
      <c r="C27" s="182"/>
      <c r="D27" s="67"/>
    </row>
    <row r="28" ht="17.45" customHeight="1" spans="1:4">
      <c r="A28" s="140" t="s">
        <v>128</v>
      </c>
      <c r="B28" s="187">
        <f>SUM(B20:B22)</f>
        <v>2570584</v>
      </c>
      <c r="C28" s="187">
        <f>SUM(C20:C22)</f>
        <v>1431542</v>
      </c>
      <c r="D28" s="67">
        <f t="shared" si="0"/>
        <v>1.7957</v>
      </c>
    </row>
  </sheetData>
  <mergeCells count="1">
    <mergeCell ref="A2:D2"/>
  </mergeCells>
  <pageMargins left="0.707638888888889" right="0.707638888888889" top="0.747916666666667" bottom="0.747916666666667" header="0.313888888888889" footer="0.313888888888889"/>
  <pageSetup paperSize="9" scale="98"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D24" sqref="A1:D24"/>
    </sheetView>
  </sheetViews>
  <sheetFormatPr defaultColWidth="9" defaultRowHeight="14.25" outlineLevelCol="5"/>
  <cols>
    <col min="1" max="1" width="34.5" customWidth="1"/>
    <col min="2" max="3" width="14" customWidth="1"/>
    <col min="4" max="4" width="19.125" style="184" customWidth="1"/>
  </cols>
  <sheetData>
    <row r="1" spans="1:1">
      <c r="A1" s="18" t="s">
        <v>35</v>
      </c>
    </row>
    <row r="2" ht="20.25" spans="1:4">
      <c r="A2" s="124" t="s">
        <v>34</v>
      </c>
      <c r="B2" s="124"/>
      <c r="C2" s="124"/>
      <c r="D2" s="160"/>
    </row>
    <row r="3" spans="1:4">
      <c r="A3" s="125"/>
      <c r="B3" s="126"/>
      <c r="C3" s="126"/>
      <c r="D3" s="185" t="s">
        <v>751</v>
      </c>
    </row>
    <row r="4" ht="45.6" customHeight="1" spans="1:4">
      <c r="A4" s="148" t="s">
        <v>864</v>
      </c>
      <c r="B4" s="148" t="s">
        <v>86</v>
      </c>
      <c r="C4" s="66" t="s">
        <v>87</v>
      </c>
      <c r="D4" s="67" t="s">
        <v>88</v>
      </c>
    </row>
    <row r="5" ht="19.9" customHeight="1" spans="1:4">
      <c r="A5" s="132" t="s">
        <v>888</v>
      </c>
      <c r="B5" s="156"/>
      <c r="C5" s="169"/>
      <c r="D5" s="143"/>
    </row>
    <row r="6" ht="19.9" customHeight="1" spans="1:4">
      <c r="A6" s="132" t="s">
        <v>889</v>
      </c>
      <c r="B6" s="156"/>
      <c r="C6" s="169"/>
      <c r="D6" s="143"/>
    </row>
    <row r="7" ht="19.9" customHeight="1" spans="1:4">
      <c r="A7" s="132" t="s">
        <v>890</v>
      </c>
      <c r="B7" s="156"/>
      <c r="C7" s="169"/>
      <c r="D7" s="143"/>
    </row>
    <row r="8" ht="19.9" customHeight="1" spans="1:4">
      <c r="A8" s="132" t="s">
        <v>891</v>
      </c>
      <c r="B8" s="156">
        <v>2288754</v>
      </c>
      <c r="C8" s="169">
        <v>1356363</v>
      </c>
      <c r="D8" s="143">
        <f>B8/C8</f>
        <v>1.6874</v>
      </c>
    </row>
    <row r="9" ht="19.9" customHeight="1" spans="1:6">
      <c r="A9" s="132" t="s">
        <v>892</v>
      </c>
      <c r="B9" s="156"/>
      <c r="C9" s="169"/>
      <c r="D9" s="143"/>
      <c r="F9" s="183"/>
    </row>
    <row r="10" ht="19.9" customHeight="1" spans="1:4">
      <c r="A10" s="132" t="s">
        <v>893</v>
      </c>
      <c r="B10" s="156"/>
      <c r="C10" s="169"/>
      <c r="D10" s="143"/>
    </row>
    <row r="11" ht="19.9" customHeight="1" spans="1:4">
      <c r="A11" s="132" t="s">
        <v>894</v>
      </c>
      <c r="B11" s="156"/>
      <c r="C11" s="169"/>
      <c r="D11" s="143"/>
    </row>
    <row r="12" ht="19.9" customHeight="1" spans="1:4">
      <c r="A12" s="132" t="s">
        <v>895</v>
      </c>
      <c r="B12" s="156"/>
      <c r="C12" s="169"/>
      <c r="D12" s="143"/>
    </row>
    <row r="13" ht="19.9" customHeight="1" spans="1:4">
      <c r="A13" s="132" t="s">
        <v>896</v>
      </c>
      <c r="B13" s="156">
        <v>79638</v>
      </c>
      <c r="C13" s="169">
        <v>7561</v>
      </c>
      <c r="D13" s="143">
        <f t="shared" ref="D13:D16" si="0">B13/C13</f>
        <v>10.5327</v>
      </c>
    </row>
    <row r="14" ht="19.9" customHeight="1" spans="1:4">
      <c r="A14" s="132" t="s">
        <v>897</v>
      </c>
      <c r="B14" s="156">
        <v>200842</v>
      </c>
      <c r="C14" s="169">
        <v>66928</v>
      </c>
      <c r="D14" s="143">
        <f t="shared" si="0"/>
        <v>3.0009</v>
      </c>
    </row>
    <row r="15" ht="19.9" customHeight="1" spans="1:4">
      <c r="A15" s="132" t="s">
        <v>898</v>
      </c>
      <c r="B15" s="156">
        <v>1350</v>
      </c>
      <c r="C15" s="169">
        <v>690</v>
      </c>
      <c r="D15" s="143">
        <f t="shared" si="0"/>
        <v>1.9565</v>
      </c>
    </row>
    <row r="16" ht="19.9" customHeight="1" spans="1:4">
      <c r="A16" s="140" t="s">
        <v>899</v>
      </c>
      <c r="B16" s="156">
        <v>2570584</v>
      </c>
      <c r="C16" s="169">
        <f>SUM(C5:C15)</f>
        <v>1431542</v>
      </c>
      <c r="D16" s="143">
        <f t="shared" si="0"/>
        <v>1.7957</v>
      </c>
    </row>
    <row r="17" ht="19.9" customHeight="1" spans="1:4">
      <c r="A17" s="130" t="s">
        <v>155</v>
      </c>
      <c r="B17" s="156"/>
      <c r="C17" s="169"/>
      <c r="D17" s="143"/>
    </row>
    <row r="18" ht="19.9" customHeight="1" spans="1:4">
      <c r="A18" s="130" t="s">
        <v>156</v>
      </c>
      <c r="B18" s="156"/>
      <c r="C18" s="169"/>
      <c r="D18" s="143"/>
    </row>
    <row r="19" ht="19.9" customHeight="1" spans="1:4">
      <c r="A19" s="173" t="s">
        <v>900</v>
      </c>
      <c r="B19" s="156"/>
      <c r="C19" s="169"/>
      <c r="D19" s="143"/>
    </row>
    <row r="20" ht="19.9" customHeight="1" spans="1:4">
      <c r="A20" s="173" t="s">
        <v>901</v>
      </c>
      <c r="B20" s="156"/>
      <c r="C20" s="169"/>
      <c r="D20" s="143"/>
    </row>
    <row r="21" ht="19.9" customHeight="1" spans="1:4">
      <c r="A21" s="173" t="s">
        <v>743</v>
      </c>
      <c r="B21" s="156"/>
      <c r="C21" s="169"/>
      <c r="D21" s="143"/>
    </row>
    <row r="22" ht="19.9" customHeight="1" spans="1:4">
      <c r="A22" s="173" t="s">
        <v>902</v>
      </c>
      <c r="B22" s="156"/>
      <c r="C22" s="169"/>
      <c r="D22" s="143"/>
    </row>
    <row r="23" ht="19.9" customHeight="1" spans="1:4">
      <c r="A23" s="173" t="s">
        <v>903</v>
      </c>
      <c r="B23" s="156"/>
      <c r="C23" s="169"/>
      <c r="D23" s="143"/>
    </row>
    <row r="24" ht="19.9" customHeight="1" spans="1:4">
      <c r="A24" s="140" t="s">
        <v>170</v>
      </c>
      <c r="B24" s="156">
        <v>2570584</v>
      </c>
      <c r="C24" s="169">
        <f>C16</f>
        <v>1431542</v>
      </c>
      <c r="D24" s="143">
        <f>B24/C24</f>
        <v>1.7957</v>
      </c>
    </row>
  </sheetData>
  <mergeCells count="1">
    <mergeCell ref="A2:D2"/>
  </mergeCells>
  <pageMargins left="0.707638888888889" right="0.707638888888889" top="0.747916666666667" bottom="0.747916666666667" header="0.313888888888889" footer="0.313888888888889"/>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workbookViewId="0">
      <selection activeCell="D28" sqref="A1:D28"/>
    </sheetView>
  </sheetViews>
  <sheetFormatPr defaultColWidth="9" defaultRowHeight="14.25" outlineLevelCol="5"/>
  <cols>
    <col min="1" max="1" width="41.625" customWidth="1"/>
    <col min="2" max="2" width="14.625" customWidth="1"/>
    <col min="3" max="3" width="11.5" customWidth="1"/>
    <col min="4" max="4" width="15.625" customWidth="1"/>
  </cols>
  <sheetData>
    <row r="1" ht="22.15" customHeight="1" spans="1:1">
      <c r="A1" s="18" t="s">
        <v>38</v>
      </c>
    </row>
    <row r="2" ht="27" customHeight="1" spans="1:4">
      <c r="A2" s="124" t="s">
        <v>37</v>
      </c>
      <c r="B2" s="124"/>
      <c r="C2" s="124"/>
      <c r="D2" s="124"/>
    </row>
    <row r="3" spans="1:4">
      <c r="A3" s="125"/>
      <c r="B3" s="126"/>
      <c r="C3" s="126"/>
      <c r="D3" s="176" t="s">
        <v>751</v>
      </c>
    </row>
    <row r="4" ht="46.15" customHeight="1" spans="1:4">
      <c r="A4" s="140" t="s">
        <v>864</v>
      </c>
      <c r="B4" s="177" t="s">
        <v>86</v>
      </c>
      <c r="C4" s="66" t="s">
        <v>87</v>
      </c>
      <c r="D4" s="66" t="s">
        <v>88</v>
      </c>
    </row>
    <row r="5" ht="18.75" customHeight="1" spans="1:4">
      <c r="A5" s="178" t="s">
        <v>865</v>
      </c>
      <c r="B5" s="179">
        <f>B6</f>
        <v>1475986</v>
      </c>
      <c r="C5" s="179">
        <f>C6</f>
        <v>1090627</v>
      </c>
      <c r="D5" s="67">
        <f>B5/C5</f>
        <v>1.3533</v>
      </c>
    </row>
    <row r="6" ht="18.75" customHeight="1" spans="1:4">
      <c r="A6" s="141" t="s">
        <v>866</v>
      </c>
      <c r="B6" s="179">
        <f>SUM(B7:B19)</f>
        <v>1475986</v>
      </c>
      <c r="C6" s="179">
        <f>SUM(C7:C19)</f>
        <v>1090627</v>
      </c>
      <c r="D6" s="67">
        <f>B6/C6</f>
        <v>1.3533</v>
      </c>
    </row>
    <row r="7" ht="17.45" customHeight="1" spans="1:4">
      <c r="A7" s="180" t="s">
        <v>867</v>
      </c>
      <c r="B7" s="181"/>
      <c r="C7" s="182"/>
      <c r="D7" s="67"/>
    </row>
    <row r="8" ht="17.45" customHeight="1" spans="1:4">
      <c r="A8" s="180" t="s">
        <v>868</v>
      </c>
      <c r="B8" s="181"/>
      <c r="C8" s="182"/>
      <c r="D8" s="67"/>
    </row>
    <row r="9" ht="17.45" customHeight="1" spans="1:6">
      <c r="A9" s="180" t="s">
        <v>869</v>
      </c>
      <c r="B9" s="181"/>
      <c r="C9" s="169">
        <v>43600</v>
      </c>
      <c r="D9" s="67">
        <f>B9/C9</f>
        <v>0</v>
      </c>
      <c r="F9" s="183"/>
    </row>
    <row r="10" ht="17.45" customHeight="1" spans="1:4">
      <c r="A10" s="180" t="s">
        <v>870</v>
      </c>
      <c r="B10" s="132"/>
      <c r="C10" s="169">
        <v>1000</v>
      </c>
      <c r="D10" s="67">
        <f>B10/C10</f>
        <v>0</v>
      </c>
    </row>
    <row r="11" ht="17.45" customHeight="1" spans="1:4">
      <c r="A11" s="180" t="s">
        <v>871</v>
      </c>
      <c r="B11" s="132">
        <v>1450000</v>
      </c>
      <c r="C11" s="169">
        <v>1021900</v>
      </c>
      <c r="D11" s="67">
        <f>B11/C11</f>
        <v>1.4189</v>
      </c>
    </row>
    <row r="12" ht="17.45" customHeight="1" spans="1:4">
      <c r="A12" s="180" t="s">
        <v>872</v>
      </c>
      <c r="B12" s="132"/>
      <c r="C12" s="169"/>
      <c r="D12" s="67"/>
    </row>
    <row r="13" ht="17.45" customHeight="1" spans="1:4">
      <c r="A13" s="180" t="s">
        <v>873</v>
      </c>
      <c r="B13" s="132">
        <v>6120</v>
      </c>
      <c r="C13" s="169">
        <v>6800</v>
      </c>
      <c r="D13" s="67">
        <f>B13/C13</f>
        <v>0.9</v>
      </c>
    </row>
    <row r="14" ht="17.45" customHeight="1" spans="1:4">
      <c r="A14" s="180" t="s">
        <v>874</v>
      </c>
      <c r="B14" s="132">
        <v>12000</v>
      </c>
      <c r="C14" s="169">
        <v>10000</v>
      </c>
      <c r="D14" s="67">
        <f>B14/C14</f>
        <v>1.2</v>
      </c>
    </row>
    <row r="15" ht="17.45" customHeight="1" spans="1:4">
      <c r="A15" s="180" t="s">
        <v>875</v>
      </c>
      <c r="B15" s="132"/>
      <c r="C15" s="169"/>
      <c r="D15" s="67"/>
    </row>
    <row r="16" ht="17.45" customHeight="1" spans="1:4">
      <c r="A16" s="180" t="s">
        <v>876</v>
      </c>
      <c r="B16" s="132"/>
      <c r="C16" s="169"/>
      <c r="D16" s="67"/>
    </row>
    <row r="17" ht="17.45" customHeight="1" spans="1:4">
      <c r="A17" s="180" t="s">
        <v>877</v>
      </c>
      <c r="B17" s="132">
        <v>7866</v>
      </c>
      <c r="C17" s="169">
        <v>7327</v>
      </c>
      <c r="D17" s="67">
        <f t="shared" ref="D17:D22" si="0">B17/C17</f>
        <v>1.0736</v>
      </c>
    </row>
    <row r="18" ht="17.45" customHeight="1" spans="1:4">
      <c r="A18" s="180" t="s">
        <v>878</v>
      </c>
      <c r="B18" s="132"/>
      <c r="C18" s="169"/>
      <c r="D18" s="67"/>
    </row>
    <row r="19" ht="17.45" customHeight="1" spans="1:4">
      <c r="A19" s="180" t="s">
        <v>879</v>
      </c>
      <c r="B19" s="132"/>
      <c r="C19" s="169"/>
      <c r="D19" s="67"/>
    </row>
    <row r="20" ht="17.45" customHeight="1" spans="1:4">
      <c r="A20" s="140" t="s">
        <v>880</v>
      </c>
      <c r="B20" s="169">
        <f>B5</f>
        <v>1475986</v>
      </c>
      <c r="C20" s="169">
        <f>C5</f>
        <v>1090627</v>
      </c>
      <c r="D20" s="67">
        <f t="shared" si="0"/>
        <v>1.3533</v>
      </c>
    </row>
    <row r="21" ht="17.45" customHeight="1" spans="1:4">
      <c r="A21" s="130" t="s">
        <v>881</v>
      </c>
      <c r="B21" s="156"/>
      <c r="C21" s="169"/>
      <c r="D21" s="67"/>
    </row>
    <row r="22" ht="17.45" customHeight="1" spans="1:4">
      <c r="A22" s="130" t="s">
        <v>882</v>
      </c>
      <c r="B22" s="156">
        <v>4000</v>
      </c>
      <c r="C22" s="169">
        <v>94280</v>
      </c>
      <c r="D22" s="67">
        <f t="shared" si="0"/>
        <v>0.0424</v>
      </c>
    </row>
    <row r="23" ht="17.45" customHeight="1" spans="1:4">
      <c r="A23" s="141" t="s">
        <v>883</v>
      </c>
      <c r="B23" s="156"/>
      <c r="C23" s="169"/>
      <c r="D23" s="67"/>
    </row>
    <row r="24" ht="17.45" customHeight="1" spans="1:4">
      <c r="A24" s="141" t="s">
        <v>884</v>
      </c>
      <c r="B24" s="156"/>
      <c r="C24" s="169"/>
      <c r="D24" s="67"/>
    </row>
    <row r="25" ht="17.45" customHeight="1" spans="1:4">
      <c r="A25" s="141" t="s">
        <v>885</v>
      </c>
      <c r="B25" s="156">
        <v>4000</v>
      </c>
      <c r="C25" s="169">
        <v>94280</v>
      </c>
      <c r="D25" s="67">
        <f>B25/C25</f>
        <v>0.0424</v>
      </c>
    </row>
    <row r="26" ht="17.45" customHeight="1" spans="1:4">
      <c r="A26" s="132" t="s">
        <v>886</v>
      </c>
      <c r="B26" s="156"/>
      <c r="C26" s="169"/>
      <c r="D26" s="67"/>
    </row>
    <row r="27" ht="17.45" customHeight="1" spans="1:4">
      <c r="A27" s="132" t="s">
        <v>887</v>
      </c>
      <c r="B27" s="156"/>
      <c r="C27" s="169"/>
      <c r="D27" s="67"/>
    </row>
    <row r="28" ht="17.45" customHeight="1" spans="1:4">
      <c r="A28" s="140" t="s">
        <v>128</v>
      </c>
      <c r="B28" s="169">
        <f>B20+B22</f>
        <v>1479986</v>
      </c>
      <c r="C28" s="169">
        <f>C20+C22</f>
        <v>1184907</v>
      </c>
      <c r="D28" s="67">
        <f>B28/C28</f>
        <v>1.249</v>
      </c>
    </row>
  </sheetData>
  <autoFilter ref="A4:F28">
    <extLst/>
  </autoFilter>
  <mergeCells count="1">
    <mergeCell ref="A2:D2"/>
  </mergeCells>
  <pageMargins left="0.707638888888889" right="0.707638888888889" top="0.747916666666667" bottom="0.747916666666667" header="0.313888888888889" footer="0.313888888888889"/>
  <pageSetup paperSize="9" scale="98"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6"/>
  <sheetViews>
    <sheetView workbookViewId="0">
      <selection activeCell="D46" sqref="A1:D46"/>
    </sheetView>
  </sheetViews>
  <sheetFormatPr defaultColWidth="9" defaultRowHeight="14.25" outlineLevelCol="3"/>
  <cols>
    <col min="1" max="1" width="54.375" customWidth="1"/>
    <col min="2" max="2" width="14.375" customWidth="1"/>
    <col min="3" max="3" width="15.375" customWidth="1"/>
    <col min="4" max="4" width="17.875" style="159" customWidth="1"/>
  </cols>
  <sheetData>
    <row r="1" ht="19.15" customHeight="1" spans="1:1">
      <c r="A1" s="18" t="s">
        <v>41</v>
      </c>
    </row>
    <row r="2" ht="23.45" customHeight="1" spans="1:4">
      <c r="A2" s="124" t="s">
        <v>40</v>
      </c>
      <c r="B2" s="124"/>
      <c r="C2" s="124"/>
      <c r="D2" s="160"/>
    </row>
    <row r="3" ht="17.45" customHeight="1" spans="1:4">
      <c r="A3" s="125"/>
      <c r="B3" s="126"/>
      <c r="C3" s="126"/>
      <c r="D3" s="161" t="s">
        <v>751</v>
      </c>
    </row>
    <row r="4" ht="27" spans="1:4">
      <c r="A4" s="140" t="s">
        <v>864</v>
      </c>
      <c r="B4" s="155" t="s">
        <v>86</v>
      </c>
      <c r="C4" s="66" t="s">
        <v>87</v>
      </c>
      <c r="D4" s="67" t="s">
        <v>88</v>
      </c>
    </row>
    <row r="5" s="16" customFormat="1" spans="1:4">
      <c r="A5" s="162" t="s">
        <v>904</v>
      </c>
      <c r="B5" s="163">
        <f>SUM(B6:B22)</f>
        <v>1373036</v>
      </c>
      <c r="C5" s="163">
        <f>SUM(C6:C22)</f>
        <v>1153495</v>
      </c>
      <c r="D5" s="164">
        <f t="shared" ref="D5:D8" si="0">B5/C5</f>
        <v>1.1903</v>
      </c>
    </row>
    <row r="6" spans="1:4">
      <c r="A6" s="165" t="s">
        <v>905</v>
      </c>
      <c r="B6" s="156">
        <v>884786</v>
      </c>
      <c r="C6" s="166">
        <v>587445</v>
      </c>
      <c r="D6" s="67">
        <f t="shared" si="0"/>
        <v>1.5062</v>
      </c>
    </row>
    <row r="7" spans="1:4">
      <c r="A7" s="167" t="s">
        <v>906</v>
      </c>
      <c r="B7" s="156">
        <v>427440</v>
      </c>
      <c r="C7" s="166">
        <v>453022</v>
      </c>
      <c r="D7" s="67">
        <f t="shared" si="0"/>
        <v>0.9435</v>
      </c>
    </row>
    <row r="8" spans="1:4">
      <c r="A8" s="165" t="s">
        <v>907</v>
      </c>
      <c r="B8" s="156">
        <v>37574</v>
      </c>
      <c r="C8" s="166">
        <v>14833</v>
      </c>
      <c r="D8" s="67">
        <f t="shared" si="0"/>
        <v>2.5331</v>
      </c>
    </row>
    <row r="9" spans="1:4">
      <c r="A9" s="167" t="s">
        <v>908</v>
      </c>
      <c r="B9" s="168"/>
      <c r="C9" s="169"/>
      <c r="D9" s="67"/>
    </row>
    <row r="10" spans="1:4">
      <c r="A10" s="165" t="s">
        <v>909</v>
      </c>
      <c r="B10" s="168"/>
      <c r="C10" s="169"/>
      <c r="D10" s="67"/>
    </row>
    <row r="11" spans="1:4">
      <c r="A11" s="167" t="s">
        <v>910</v>
      </c>
      <c r="B11" s="168"/>
      <c r="C11" s="169"/>
      <c r="D11" s="67"/>
    </row>
    <row r="12" spans="1:4">
      <c r="A12" s="165" t="s">
        <v>911</v>
      </c>
      <c r="B12" s="168"/>
      <c r="C12" s="166">
        <v>32000</v>
      </c>
      <c r="D12" s="67">
        <f t="shared" ref="D12:D15" si="1">B12/C12</f>
        <v>0</v>
      </c>
    </row>
    <row r="13" spans="1:4">
      <c r="A13" s="167" t="s">
        <v>912</v>
      </c>
      <c r="B13" s="168"/>
      <c r="C13" s="169"/>
      <c r="D13" s="67"/>
    </row>
    <row r="14" spans="1:4">
      <c r="A14" s="170" t="s">
        <v>913</v>
      </c>
      <c r="B14" s="168"/>
      <c r="C14" s="166">
        <v>43600</v>
      </c>
      <c r="D14" s="67">
        <f t="shared" si="1"/>
        <v>0</v>
      </c>
    </row>
    <row r="15" spans="1:4">
      <c r="A15" s="165" t="s">
        <v>914</v>
      </c>
      <c r="B15" s="168"/>
      <c r="C15" s="169">
        <v>1000</v>
      </c>
      <c r="D15" s="67">
        <f t="shared" si="1"/>
        <v>0</v>
      </c>
    </row>
    <row r="16" spans="1:4">
      <c r="A16" s="167" t="s">
        <v>915</v>
      </c>
      <c r="B16" s="168"/>
      <c r="C16" s="169"/>
      <c r="D16" s="67"/>
    </row>
    <row r="17" spans="1:4">
      <c r="A17" s="165" t="s">
        <v>916</v>
      </c>
      <c r="B17" s="168"/>
      <c r="C17" s="169"/>
      <c r="D17" s="67"/>
    </row>
    <row r="18" spans="1:4">
      <c r="A18" s="167" t="s">
        <v>917</v>
      </c>
      <c r="B18" s="168"/>
      <c r="C18" s="166">
        <v>2997</v>
      </c>
      <c r="D18" s="67">
        <f t="shared" ref="D18:D21" si="2">B18/C18</f>
        <v>0</v>
      </c>
    </row>
    <row r="19" spans="1:4">
      <c r="A19" s="165" t="s">
        <v>918</v>
      </c>
      <c r="B19" s="168"/>
      <c r="C19" s="169"/>
      <c r="D19" s="67"/>
    </row>
    <row r="20" spans="1:4">
      <c r="A20" s="167" t="s">
        <v>919</v>
      </c>
      <c r="B20" s="156">
        <v>15370</v>
      </c>
      <c r="C20" s="166">
        <v>11271</v>
      </c>
      <c r="D20" s="67">
        <f t="shared" si="2"/>
        <v>1.3637</v>
      </c>
    </row>
    <row r="21" spans="1:4">
      <c r="A21" s="165" t="s">
        <v>920</v>
      </c>
      <c r="B21" s="156">
        <v>7866</v>
      </c>
      <c r="C21" s="166">
        <v>7327</v>
      </c>
      <c r="D21" s="67">
        <f t="shared" si="2"/>
        <v>1.0736</v>
      </c>
    </row>
    <row r="22" spans="1:4">
      <c r="A22" s="167" t="s">
        <v>921</v>
      </c>
      <c r="B22" s="168"/>
      <c r="C22" s="169"/>
      <c r="D22" s="67"/>
    </row>
    <row r="23" s="16" customFormat="1" spans="1:4">
      <c r="A23" s="171" t="s">
        <v>922</v>
      </c>
      <c r="B23" s="172"/>
      <c r="C23" s="163"/>
      <c r="D23" s="164"/>
    </row>
    <row r="24" spans="1:4">
      <c r="A24" s="167" t="s">
        <v>923</v>
      </c>
      <c r="B24" s="168"/>
      <c r="C24" s="169"/>
      <c r="D24" s="67"/>
    </row>
    <row r="25" spans="1:4">
      <c r="A25" s="165" t="s">
        <v>924</v>
      </c>
      <c r="B25" s="168"/>
      <c r="C25" s="169"/>
      <c r="D25" s="67"/>
    </row>
    <row r="26" spans="1:4">
      <c r="A26" s="167" t="s">
        <v>925</v>
      </c>
      <c r="B26" s="168"/>
      <c r="C26" s="169"/>
      <c r="D26" s="67"/>
    </row>
    <row r="27" spans="1:4">
      <c r="A27" s="167" t="s">
        <v>926</v>
      </c>
      <c r="B27" s="168"/>
      <c r="C27" s="169"/>
      <c r="D27" s="67"/>
    </row>
    <row r="28" s="16" customFormat="1" spans="1:4">
      <c r="A28" s="162" t="s">
        <v>927</v>
      </c>
      <c r="B28" s="163">
        <f>SUM(B29:B33)</f>
        <v>6052</v>
      </c>
      <c r="C28" s="163">
        <f>SUM(C29:C33)</f>
        <v>6811</v>
      </c>
      <c r="D28" s="164">
        <f t="shared" ref="D28:D30" si="3">B28/C28</f>
        <v>0.8886</v>
      </c>
    </row>
    <row r="29" spans="1:4">
      <c r="A29" s="167" t="s">
        <v>928</v>
      </c>
      <c r="B29" s="156">
        <v>2335</v>
      </c>
      <c r="C29" s="166">
        <v>2020</v>
      </c>
      <c r="D29" s="67">
        <f t="shared" si="3"/>
        <v>1.1559</v>
      </c>
    </row>
    <row r="30" spans="1:4">
      <c r="A30" s="167" t="s">
        <v>929</v>
      </c>
      <c r="B30" s="156">
        <v>3637</v>
      </c>
      <c r="C30" s="166">
        <v>4700</v>
      </c>
      <c r="D30" s="67">
        <f t="shared" si="3"/>
        <v>0.7738</v>
      </c>
    </row>
    <row r="31" spans="1:4">
      <c r="A31" s="167" t="s">
        <v>930</v>
      </c>
      <c r="B31" s="168"/>
      <c r="C31" s="169"/>
      <c r="D31" s="67"/>
    </row>
    <row r="32" spans="1:4">
      <c r="A32" s="170" t="s">
        <v>931</v>
      </c>
      <c r="B32" s="156">
        <v>80</v>
      </c>
      <c r="C32" s="166">
        <v>80</v>
      </c>
      <c r="D32" s="67">
        <f t="shared" ref="D32:D38" si="4">B32/C32</f>
        <v>1</v>
      </c>
    </row>
    <row r="33" spans="1:4">
      <c r="A33" s="170" t="s">
        <v>932</v>
      </c>
      <c r="B33" s="156"/>
      <c r="C33" s="166">
        <v>11</v>
      </c>
      <c r="D33" s="67">
        <f t="shared" si="4"/>
        <v>0</v>
      </c>
    </row>
    <row r="34" s="16" customFormat="1" spans="1:4">
      <c r="A34" s="162" t="s">
        <v>933</v>
      </c>
      <c r="B34" s="163">
        <f>B35</f>
        <v>99000</v>
      </c>
      <c r="C34" s="163">
        <f>C35</f>
        <v>24011</v>
      </c>
      <c r="D34" s="164">
        <f t="shared" si="4"/>
        <v>4.1231</v>
      </c>
    </row>
    <row r="35" spans="1:4">
      <c r="A35" s="167" t="s">
        <v>934</v>
      </c>
      <c r="B35" s="156">
        <v>99000</v>
      </c>
      <c r="C35" s="166">
        <v>24011</v>
      </c>
      <c r="D35" s="67">
        <f t="shared" si="4"/>
        <v>4.1231</v>
      </c>
    </row>
    <row r="36" s="16" customFormat="1" spans="1:4">
      <c r="A36" s="162" t="s">
        <v>935</v>
      </c>
      <c r="B36" s="163">
        <f>B37</f>
        <v>1200</v>
      </c>
      <c r="C36" s="163">
        <f>C37</f>
        <v>590</v>
      </c>
      <c r="D36" s="164">
        <f t="shared" si="4"/>
        <v>2.0339</v>
      </c>
    </row>
    <row r="37" spans="1:4">
      <c r="A37" s="167" t="s">
        <v>936</v>
      </c>
      <c r="B37" s="156">
        <v>1200</v>
      </c>
      <c r="C37" s="166">
        <v>590</v>
      </c>
      <c r="D37" s="67">
        <f t="shared" si="4"/>
        <v>2.0339</v>
      </c>
    </row>
    <row r="38" ht="19.15" customHeight="1" spans="1:4">
      <c r="A38" s="140" t="s">
        <v>899</v>
      </c>
      <c r="B38" s="156">
        <f>SUM(B5:B37)/2</f>
        <v>1479288</v>
      </c>
      <c r="C38" s="156">
        <f>SUM(C5:C37)/2</f>
        <v>1184907</v>
      </c>
      <c r="D38" s="149">
        <f t="shared" si="4"/>
        <v>1.2484</v>
      </c>
    </row>
    <row r="39" ht="19.15" customHeight="1" spans="1:4">
      <c r="A39" s="130" t="s">
        <v>155</v>
      </c>
      <c r="B39" s="156"/>
      <c r="C39" s="156"/>
      <c r="D39" s="149"/>
    </row>
    <row r="40" ht="19.15" customHeight="1" spans="1:4">
      <c r="A40" s="130" t="s">
        <v>156</v>
      </c>
      <c r="B40" s="156">
        <v>698</v>
      </c>
      <c r="C40" s="156"/>
      <c r="D40" s="149"/>
    </row>
    <row r="41" ht="19.15" customHeight="1" spans="1:4">
      <c r="A41" s="173" t="s">
        <v>900</v>
      </c>
      <c r="B41" s="156"/>
      <c r="C41" s="156"/>
      <c r="D41" s="149"/>
    </row>
    <row r="42" ht="19.15" customHeight="1" spans="1:4">
      <c r="A42" s="173" t="s">
        <v>901</v>
      </c>
      <c r="B42" s="156"/>
      <c r="C42" s="156"/>
      <c r="D42" s="149"/>
    </row>
    <row r="43" ht="19.15" customHeight="1" spans="1:4">
      <c r="A43" s="173" t="s">
        <v>743</v>
      </c>
      <c r="B43" s="156"/>
      <c r="C43" s="156"/>
      <c r="D43" s="149"/>
    </row>
    <row r="44" ht="19.15" customHeight="1" spans="1:4">
      <c r="A44" s="173" t="s">
        <v>902</v>
      </c>
      <c r="B44" s="156"/>
      <c r="C44" s="156"/>
      <c r="D44" s="149"/>
    </row>
    <row r="45" ht="19.15" customHeight="1" spans="1:4">
      <c r="A45" s="173" t="s">
        <v>903</v>
      </c>
      <c r="B45" s="174">
        <v>698</v>
      </c>
      <c r="C45" s="174"/>
      <c r="D45" s="175"/>
    </row>
    <row r="46" ht="19.15" customHeight="1" spans="1:4">
      <c r="A46" s="140" t="s">
        <v>170</v>
      </c>
      <c r="B46" s="174">
        <f>B38+B40</f>
        <v>1479986</v>
      </c>
      <c r="C46" s="174">
        <f>C38</f>
        <v>1184907</v>
      </c>
      <c r="D46" s="175">
        <f>B46/C46</f>
        <v>1.249</v>
      </c>
    </row>
  </sheetData>
  <mergeCells count="1">
    <mergeCell ref="A2:D2"/>
  </mergeCells>
  <pageMargins left="0.707638888888889" right="0.707638888888889" top="0.747916666666667" bottom="0.747916666666667" header="0.313888888888889" footer="0.313888888888889"/>
  <pageSetup paperSize="9" scale="80"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selection activeCell="D24" sqref="D24"/>
    </sheetView>
  </sheetViews>
  <sheetFormatPr defaultColWidth="9" defaultRowHeight="14.25"/>
  <cols>
    <col min="1" max="1" width="23" customWidth="1"/>
    <col min="2" max="9" width="10.375" customWidth="1"/>
    <col min="10" max="10" width="15.125" customWidth="1"/>
  </cols>
  <sheetData>
    <row r="1" ht="18.6" customHeight="1" spans="1:1">
      <c r="A1" s="18" t="s">
        <v>44</v>
      </c>
    </row>
    <row r="2" ht="20.25" spans="1:10">
      <c r="A2" s="124" t="s">
        <v>43</v>
      </c>
      <c r="B2" s="124"/>
      <c r="C2" s="124"/>
      <c r="D2" s="124"/>
      <c r="E2" s="124"/>
      <c r="F2" s="124"/>
      <c r="G2" s="124"/>
      <c r="H2" s="124"/>
      <c r="I2" s="124"/>
      <c r="J2" s="124"/>
    </row>
    <row r="3" spans="1:10">
      <c r="A3" s="154"/>
      <c r="B3" s="154"/>
      <c r="C3" s="154"/>
      <c r="D3" s="154"/>
      <c r="E3" s="154"/>
      <c r="F3" s="154"/>
      <c r="G3" s="154"/>
      <c r="H3" s="154"/>
      <c r="J3" s="157" t="s">
        <v>751</v>
      </c>
    </row>
    <row r="4" ht="23.45" customHeight="1" spans="1:10">
      <c r="A4" s="155" t="s">
        <v>752</v>
      </c>
      <c r="B4" s="140" t="s">
        <v>843</v>
      </c>
      <c r="C4" s="140" t="s">
        <v>847</v>
      </c>
      <c r="D4" s="140" t="s">
        <v>848</v>
      </c>
      <c r="E4" s="140" t="s">
        <v>849</v>
      </c>
      <c r="F4" s="140" t="s">
        <v>850</v>
      </c>
      <c r="G4" s="140" t="s">
        <v>851</v>
      </c>
      <c r="H4" s="140" t="s">
        <v>852</v>
      </c>
      <c r="I4" s="140" t="s">
        <v>853</v>
      </c>
      <c r="J4" s="158" t="s">
        <v>854</v>
      </c>
    </row>
    <row r="5" ht="25.35" customHeight="1" spans="1:10">
      <c r="A5" s="132" t="s">
        <v>888</v>
      </c>
      <c r="B5" s="156">
        <f>SUM(C5:J5)</f>
        <v>0</v>
      </c>
      <c r="C5" s="156">
        <v>0</v>
      </c>
      <c r="D5" s="156">
        <v>0</v>
      </c>
      <c r="E5" s="156">
        <v>0</v>
      </c>
      <c r="F5" s="156">
        <v>0</v>
      </c>
      <c r="G5" s="156">
        <v>0</v>
      </c>
      <c r="H5" s="156">
        <v>0</v>
      </c>
      <c r="I5" s="156">
        <v>0</v>
      </c>
      <c r="J5" s="156">
        <v>0</v>
      </c>
    </row>
    <row r="6" ht="25.35" customHeight="1" spans="1:10">
      <c r="A6" s="132" t="s">
        <v>889</v>
      </c>
      <c r="B6" s="156">
        <f t="shared" ref="B6:B15" si="0">SUM(C6:J6)</f>
        <v>0</v>
      </c>
      <c r="C6" s="156">
        <v>0</v>
      </c>
      <c r="D6" s="156">
        <v>0</v>
      </c>
      <c r="E6" s="156">
        <v>0</v>
      </c>
      <c r="F6" s="156">
        <v>0</v>
      </c>
      <c r="G6" s="156">
        <v>0</v>
      </c>
      <c r="H6" s="156">
        <v>0</v>
      </c>
      <c r="I6" s="156">
        <v>0</v>
      </c>
      <c r="J6" s="156">
        <v>0</v>
      </c>
    </row>
    <row r="7" ht="25.35" customHeight="1" spans="1:10">
      <c r="A7" s="132" t="s">
        <v>890</v>
      </c>
      <c r="B7" s="156">
        <f t="shared" si="0"/>
        <v>0</v>
      </c>
      <c r="C7" s="156">
        <v>0</v>
      </c>
      <c r="D7" s="156">
        <v>0</v>
      </c>
      <c r="E7" s="156">
        <v>0</v>
      </c>
      <c r="F7" s="156">
        <v>0</v>
      </c>
      <c r="G7" s="156">
        <v>0</v>
      </c>
      <c r="H7" s="156">
        <v>0</v>
      </c>
      <c r="I7" s="156">
        <v>0</v>
      </c>
      <c r="J7" s="156">
        <v>0</v>
      </c>
    </row>
    <row r="8" ht="25.35" customHeight="1" spans="1:10">
      <c r="A8" s="132" t="s">
        <v>891</v>
      </c>
      <c r="B8" s="156">
        <f t="shared" si="0"/>
        <v>797000</v>
      </c>
      <c r="C8" s="156">
        <v>0</v>
      </c>
      <c r="D8" s="156">
        <v>209000</v>
      </c>
      <c r="E8" s="156">
        <v>157300</v>
      </c>
      <c r="F8" s="156">
        <v>184100</v>
      </c>
      <c r="G8" s="156">
        <v>178900</v>
      </c>
      <c r="H8" s="156">
        <v>67700</v>
      </c>
      <c r="I8" s="156">
        <v>0</v>
      </c>
      <c r="J8" s="156">
        <v>0</v>
      </c>
    </row>
    <row r="9" ht="25.35" customHeight="1" spans="1:10">
      <c r="A9" s="132" t="s">
        <v>892</v>
      </c>
      <c r="B9" s="156">
        <f t="shared" si="0"/>
        <v>0</v>
      </c>
      <c r="C9" s="156">
        <v>0</v>
      </c>
      <c r="D9" s="156">
        <v>0</v>
      </c>
      <c r="E9" s="156">
        <v>0</v>
      </c>
      <c r="F9" s="156">
        <v>0</v>
      </c>
      <c r="G9" s="156">
        <v>0</v>
      </c>
      <c r="H9" s="156">
        <v>0</v>
      </c>
      <c r="I9" s="156">
        <v>0</v>
      </c>
      <c r="J9" s="156">
        <v>0</v>
      </c>
    </row>
    <row r="10" ht="25.35" customHeight="1" spans="1:10">
      <c r="A10" s="132" t="s">
        <v>893</v>
      </c>
      <c r="B10" s="156">
        <f t="shared" si="0"/>
        <v>0</v>
      </c>
      <c r="C10" s="156">
        <v>0</v>
      </c>
      <c r="D10" s="156">
        <v>0</v>
      </c>
      <c r="E10" s="156">
        <v>0</v>
      </c>
      <c r="F10" s="156">
        <v>0</v>
      </c>
      <c r="G10" s="156">
        <v>0</v>
      </c>
      <c r="H10" s="156">
        <v>0</v>
      </c>
      <c r="I10" s="156">
        <v>0</v>
      </c>
      <c r="J10" s="156">
        <v>0</v>
      </c>
    </row>
    <row r="11" ht="25.35" customHeight="1" spans="1:10">
      <c r="A11" s="132" t="s">
        <v>894</v>
      </c>
      <c r="B11" s="156">
        <f t="shared" si="0"/>
        <v>0</v>
      </c>
      <c r="C11" s="156">
        <v>0</v>
      </c>
      <c r="D11" s="156">
        <v>0</v>
      </c>
      <c r="E11" s="156">
        <v>0</v>
      </c>
      <c r="F11" s="156">
        <v>0</v>
      </c>
      <c r="G11" s="156">
        <v>0</v>
      </c>
      <c r="H11" s="156">
        <v>0</v>
      </c>
      <c r="I11" s="156">
        <v>0</v>
      </c>
      <c r="J11" s="156">
        <v>0</v>
      </c>
    </row>
    <row r="12" ht="25.35" customHeight="1" spans="1:10">
      <c r="A12" s="132" t="s">
        <v>895</v>
      </c>
      <c r="B12" s="156">
        <f t="shared" si="0"/>
        <v>0</v>
      </c>
      <c r="C12" s="156">
        <v>0</v>
      </c>
      <c r="D12" s="156">
        <v>0</v>
      </c>
      <c r="E12" s="156">
        <v>0</v>
      </c>
      <c r="F12" s="156">
        <v>0</v>
      </c>
      <c r="G12" s="156">
        <v>0</v>
      </c>
      <c r="H12" s="156">
        <v>0</v>
      </c>
      <c r="I12" s="156">
        <v>0</v>
      </c>
      <c r="J12" s="156">
        <v>0</v>
      </c>
    </row>
    <row r="13" ht="25.35" customHeight="1" spans="1:10">
      <c r="A13" s="132" t="s">
        <v>896</v>
      </c>
      <c r="B13" s="156">
        <f t="shared" si="0"/>
        <v>0</v>
      </c>
      <c r="C13" s="156">
        <v>0</v>
      </c>
      <c r="D13" s="156">
        <v>0</v>
      </c>
      <c r="E13" s="156">
        <v>0</v>
      </c>
      <c r="F13" s="156">
        <v>0</v>
      </c>
      <c r="G13" s="156">
        <v>0</v>
      </c>
      <c r="H13" s="156">
        <v>0</v>
      </c>
      <c r="I13" s="156">
        <v>0</v>
      </c>
      <c r="J13" s="156">
        <v>0</v>
      </c>
    </row>
    <row r="14" ht="25.35" customHeight="1" spans="1:10">
      <c r="A14" s="132" t="s">
        <v>897</v>
      </c>
      <c r="B14" s="156">
        <f t="shared" si="0"/>
        <v>66000</v>
      </c>
      <c r="C14" s="156">
        <v>0</v>
      </c>
      <c r="D14" s="156">
        <v>8600</v>
      </c>
      <c r="E14" s="156">
        <v>10500</v>
      </c>
      <c r="F14" s="156">
        <v>28900</v>
      </c>
      <c r="G14" s="156">
        <v>13000</v>
      </c>
      <c r="H14" s="156">
        <v>5000</v>
      </c>
      <c r="I14" s="156">
        <v>0</v>
      </c>
      <c r="J14" s="156">
        <v>0</v>
      </c>
    </row>
    <row r="15" ht="25.35" customHeight="1" spans="1:10">
      <c r="A15" s="132" t="s">
        <v>898</v>
      </c>
      <c r="B15" s="156">
        <f t="shared" si="0"/>
        <v>1000</v>
      </c>
      <c r="C15" s="156">
        <v>0</v>
      </c>
      <c r="D15" s="156">
        <v>300</v>
      </c>
      <c r="E15" s="156">
        <v>300</v>
      </c>
      <c r="F15" s="156">
        <v>200</v>
      </c>
      <c r="G15" s="156">
        <v>100</v>
      </c>
      <c r="H15" s="156">
        <v>100</v>
      </c>
      <c r="I15" s="156">
        <v>0</v>
      </c>
      <c r="J15" s="156">
        <v>0</v>
      </c>
    </row>
    <row r="16" s="15" customFormat="1" ht="25.35" customHeight="1" spans="1:10">
      <c r="A16" s="140" t="s">
        <v>843</v>
      </c>
      <c r="B16" s="156">
        <f>SUM(B5:B15)</f>
        <v>864000</v>
      </c>
      <c r="C16" s="156">
        <f t="shared" ref="C16:J16" si="1">SUM(C5:C15)</f>
        <v>0</v>
      </c>
      <c r="D16" s="156">
        <f t="shared" si="1"/>
        <v>217900</v>
      </c>
      <c r="E16" s="156">
        <f t="shared" si="1"/>
        <v>168100</v>
      </c>
      <c r="F16" s="156">
        <f t="shared" si="1"/>
        <v>213200</v>
      </c>
      <c r="G16" s="156">
        <f t="shared" si="1"/>
        <v>192000</v>
      </c>
      <c r="H16" s="156">
        <f t="shared" si="1"/>
        <v>72800</v>
      </c>
      <c r="I16" s="156">
        <f t="shared" si="1"/>
        <v>0</v>
      </c>
      <c r="J16" s="156">
        <f t="shared" si="1"/>
        <v>0</v>
      </c>
    </row>
  </sheetData>
  <mergeCells count="1">
    <mergeCell ref="A2:J2"/>
  </mergeCells>
  <pageMargins left="0.707638888888889" right="0.707638888888889" top="0.747916666666667" bottom="0.747916666666667" header="0.313888888888889" footer="0.313888888888889"/>
  <pageSetup paperSize="9" scale="67" fitToHeight="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workbookViewId="0">
      <selection activeCell="I10" sqref="I10"/>
    </sheetView>
  </sheetViews>
  <sheetFormatPr defaultColWidth="9" defaultRowHeight="14.25" outlineLevelCol="3"/>
  <cols>
    <col min="1" max="1" width="39" customWidth="1"/>
    <col min="2" max="2" width="12.375" customWidth="1"/>
    <col min="3" max="3" width="14.75" customWidth="1"/>
    <col min="4" max="4" width="18.5" customWidth="1"/>
  </cols>
  <sheetData>
    <row r="1" ht="18.6" customHeight="1" spans="1:1">
      <c r="A1" s="18" t="s">
        <v>47</v>
      </c>
    </row>
    <row r="2" ht="27" customHeight="1" spans="1:4">
      <c r="A2" s="124" t="s">
        <v>46</v>
      </c>
      <c r="B2" s="124"/>
      <c r="C2" s="124"/>
      <c r="D2" s="124"/>
    </row>
    <row r="3" spans="1:4">
      <c r="A3" s="125"/>
      <c r="B3" s="126"/>
      <c r="C3" s="126"/>
      <c r="D3" s="150" t="s">
        <v>751</v>
      </c>
    </row>
    <row r="4" ht="49.9" customHeight="1" spans="1:4">
      <c r="A4" s="128" t="s">
        <v>752</v>
      </c>
      <c r="B4" s="128" t="s">
        <v>86</v>
      </c>
      <c r="C4" s="66" t="s">
        <v>87</v>
      </c>
      <c r="D4" s="66" t="s">
        <v>88</v>
      </c>
    </row>
    <row r="5" ht="30.6" customHeight="1" spans="1:4">
      <c r="A5" s="132" t="s">
        <v>937</v>
      </c>
      <c r="B5" s="132">
        <v>4500.38</v>
      </c>
      <c r="C5" s="133">
        <v>3957.98</v>
      </c>
      <c r="D5" s="143">
        <f>B5/C5</f>
        <v>1.137</v>
      </c>
    </row>
    <row r="6" ht="30.6" customHeight="1" spans="1:4">
      <c r="A6" s="132" t="s">
        <v>938</v>
      </c>
      <c r="B6" s="132">
        <v>223.25</v>
      </c>
      <c r="C6" s="133">
        <v>1587.4</v>
      </c>
      <c r="D6" s="143">
        <f>B6/C6</f>
        <v>0.1406</v>
      </c>
    </row>
    <row r="7" ht="30.6" customHeight="1" spans="1:4">
      <c r="A7" s="132" t="s">
        <v>939</v>
      </c>
      <c r="B7" s="132"/>
      <c r="C7" s="133"/>
      <c r="D7" s="143"/>
    </row>
    <row r="8" ht="30.6" customHeight="1" spans="1:4">
      <c r="A8" s="132" t="s">
        <v>940</v>
      </c>
      <c r="B8" s="132"/>
      <c r="C8" s="133"/>
      <c r="D8" s="143"/>
    </row>
    <row r="9" ht="30.6" customHeight="1" spans="1:4">
      <c r="A9" s="132" t="s">
        <v>941</v>
      </c>
      <c r="B9" s="132"/>
      <c r="C9" s="133"/>
      <c r="D9" s="143"/>
    </row>
    <row r="10" ht="30.6" customHeight="1" spans="1:4">
      <c r="A10" s="140" t="s">
        <v>880</v>
      </c>
      <c r="B10" s="132">
        <v>4723.63</v>
      </c>
      <c r="C10" s="133">
        <f>SUM(C5:C9)</f>
        <v>5545.38</v>
      </c>
      <c r="D10" s="143">
        <f>B10/C10</f>
        <v>0.8518</v>
      </c>
    </row>
    <row r="11" ht="30.6" customHeight="1" spans="1:4">
      <c r="A11" s="151" t="s">
        <v>942</v>
      </c>
      <c r="B11" s="151"/>
      <c r="C11" s="139"/>
      <c r="D11" s="143"/>
    </row>
    <row r="12" ht="30.6" customHeight="1" spans="1:4">
      <c r="A12" s="152" t="s">
        <v>943</v>
      </c>
      <c r="B12" s="151"/>
      <c r="C12" s="139"/>
      <c r="D12" s="143"/>
    </row>
    <row r="13" ht="30.6" customHeight="1" spans="1:4">
      <c r="A13" s="153" t="s">
        <v>128</v>
      </c>
      <c r="B13" s="151">
        <v>4723.63</v>
      </c>
      <c r="C13" s="139">
        <f>SUM(C10:C12)</f>
        <v>5545.38</v>
      </c>
      <c r="D13" s="143">
        <f>B13/C13</f>
        <v>0.8518</v>
      </c>
    </row>
  </sheetData>
  <mergeCells count="1">
    <mergeCell ref="A2:D2"/>
  </mergeCells>
  <pageMargins left="0.707638888888889" right="0.707638888888889" top="0.747916666666667" bottom="0.747916666666667" header="0.313888888888889" footer="0.313888888888889"/>
  <pageSetup paperSize="9" scale="96"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D13" sqref="A4:D13"/>
    </sheetView>
  </sheetViews>
  <sheetFormatPr defaultColWidth="9" defaultRowHeight="14.25" outlineLevelCol="3"/>
  <cols>
    <col min="1" max="1" width="33.875" customWidth="1"/>
    <col min="2" max="2" width="12.625" customWidth="1"/>
    <col min="3" max="3" width="14.25" customWidth="1"/>
    <col min="4" max="4" width="18.25" customWidth="1"/>
  </cols>
  <sheetData>
    <row r="1" ht="23.45" customHeight="1" spans="1:1">
      <c r="A1" s="18" t="s">
        <v>50</v>
      </c>
    </row>
    <row r="2" ht="20.25" spans="1:4">
      <c r="A2" s="124" t="s">
        <v>49</v>
      </c>
      <c r="B2" s="124"/>
      <c r="C2" s="124"/>
      <c r="D2" s="124"/>
    </row>
    <row r="3" spans="1:4">
      <c r="A3" s="125"/>
      <c r="B3" s="126"/>
      <c r="C3" s="126"/>
      <c r="D3" s="127" t="s">
        <v>751</v>
      </c>
    </row>
    <row r="4" ht="50.45" customHeight="1" spans="1:4">
      <c r="A4" s="148" t="s">
        <v>752</v>
      </c>
      <c r="B4" s="148" t="s">
        <v>86</v>
      </c>
      <c r="C4" s="66" t="s">
        <v>87</v>
      </c>
      <c r="D4" s="66" t="s">
        <v>88</v>
      </c>
    </row>
    <row r="5" ht="31.15" customHeight="1" spans="1:4">
      <c r="A5" s="132" t="s">
        <v>944</v>
      </c>
      <c r="B5" s="132"/>
      <c r="C5" s="133"/>
      <c r="D5" s="132"/>
    </row>
    <row r="6" ht="31.15" customHeight="1" spans="1:4">
      <c r="A6" s="132" t="s">
        <v>945</v>
      </c>
      <c r="B6" s="132"/>
      <c r="C6" s="133"/>
      <c r="D6" s="132"/>
    </row>
    <row r="7" ht="31.15" customHeight="1" spans="1:4">
      <c r="A7" s="132" t="s">
        <v>946</v>
      </c>
      <c r="B7" s="132"/>
      <c r="C7" s="133"/>
      <c r="D7" s="132"/>
    </row>
    <row r="8" ht="31.15" customHeight="1" spans="1:4">
      <c r="A8" s="132" t="s">
        <v>947</v>
      </c>
      <c r="B8" s="132"/>
      <c r="C8" s="133"/>
      <c r="D8" s="132"/>
    </row>
    <row r="9" ht="31.15" customHeight="1" spans="1:4">
      <c r="A9" s="132" t="s">
        <v>948</v>
      </c>
      <c r="B9" s="132"/>
      <c r="C9" s="133"/>
      <c r="D9" s="132"/>
    </row>
    <row r="10" ht="31.15" customHeight="1" spans="1:4">
      <c r="A10" s="140" t="s">
        <v>899</v>
      </c>
      <c r="B10" s="132">
        <v>0</v>
      </c>
      <c r="C10" s="133">
        <f>SUM(C5:C9)</f>
        <v>0</v>
      </c>
      <c r="D10" s="132"/>
    </row>
    <row r="11" ht="31.15" customHeight="1" spans="1:4">
      <c r="A11" s="132" t="s">
        <v>949</v>
      </c>
      <c r="B11" s="132"/>
      <c r="C11" s="133"/>
      <c r="D11" s="132"/>
    </row>
    <row r="12" ht="31.15" customHeight="1" spans="1:4">
      <c r="A12" s="132" t="s">
        <v>950</v>
      </c>
      <c r="B12" s="132">
        <v>4723.63</v>
      </c>
      <c r="C12" s="133">
        <v>5545.38</v>
      </c>
      <c r="D12" s="149">
        <f>B12/C12</f>
        <v>0.8518</v>
      </c>
    </row>
    <row r="13" ht="31.15" customHeight="1" spans="1:4">
      <c r="A13" s="140" t="s">
        <v>170</v>
      </c>
      <c r="B13" s="132">
        <v>4723.63</v>
      </c>
      <c r="C13" s="133">
        <f>SUM(C10:C12)</f>
        <v>5545.38</v>
      </c>
      <c r="D13" s="149">
        <f>B13/C13</f>
        <v>0.8518</v>
      </c>
    </row>
  </sheetData>
  <mergeCells count="1">
    <mergeCell ref="A2:D2"/>
  </mergeCells>
  <pageMargins left="0.707638888888889" right="0.707638888888889" top="0.747916666666667" bottom="0.747916666666667" header="0.313888888888889" footer="0.313888888888889"/>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5"/>
  <sheetViews>
    <sheetView topLeftCell="A19" workbookViewId="0">
      <selection activeCell="D25" sqref="A1:D25"/>
    </sheetView>
  </sheetViews>
  <sheetFormatPr defaultColWidth="9" defaultRowHeight="14.25" outlineLevelCol="3"/>
  <cols>
    <col min="1" max="1" width="38.5" customWidth="1"/>
    <col min="2" max="2" width="13" customWidth="1"/>
    <col min="3" max="3" width="14.75" customWidth="1"/>
    <col min="4" max="4" width="18" customWidth="1"/>
  </cols>
  <sheetData>
    <row r="1" spans="1:1">
      <c r="A1" s="18" t="s">
        <v>53</v>
      </c>
    </row>
    <row r="2" ht="20.25" spans="1:4">
      <c r="A2" s="124" t="s">
        <v>52</v>
      </c>
      <c r="B2" s="124"/>
      <c r="C2" s="124"/>
      <c r="D2" s="124"/>
    </row>
    <row r="3" ht="24.6" customHeight="1" spans="1:4">
      <c r="A3" s="125"/>
      <c r="B3" s="126"/>
      <c r="C3" s="126"/>
      <c r="D3" s="127" t="s">
        <v>751</v>
      </c>
    </row>
    <row r="4" ht="48.6" customHeight="1" spans="1:4">
      <c r="A4" s="128" t="s">
        <v>752</v>
      </c>
      <c r="B4" s="128" t="s">
        <v>86</v>
      </c>
      <c r="C4" s="66" t="s">
        <v>87</v>
      </c>
      <c r="D4" s="66" t="s">
        <v>88</v>
      </c>
    </row>
    <row r="5" ht="24" customHeight="1" spans="1:4">
      <c r="A5" s="133" t="s">
        <v>937</v>
      </c>
      <c r="B5" s="133">
        <f>SUM(B6:B13)</f>
        <v>4500.38</v>
      </c>
      <c r="C5" s="133">
        <f>SUM(C6:C13)</f>
        <v>3957.98</v>
      </c>
      <c r="D5" s="143">
        <f>B5/C5</f>
        <v>1.137</v>
      </c>
    </row>
    <row r="6" ht="24" customHeight="1" spans="1:4">
      <c r="A6" s="133" t="s">
        <v>951</v>
      </c>
      <c r="B6" s="132">
        <v>1102.75</v>
      </c>
      <c r="C6" s="133">
        <v>428</v>
      </c>
      <c r="D6" s="143">
        <f t="shared" ref="D6:D25" si="0">B6/C6</f>
        <v>2.5765</v>
      </c>
    </row>
    <row r="7" ht="24" customHeight="1" spans="1:4">
      <c r="A7" s="144" t="s">
        <v>952</v>
      </c>
      <c r="B7" s="132">
        <v>2571.23</v>
      </c>
      <c r="C7" s="133">
        <v>1497.78</v>
      </c>
      <c r="D7" s="143">
        <f t="shared" si="0"/>
        <v>1.7167</v>
      </c>
    </row>
    <row r="8" ht="24" customHeight="1" spans="1:4">
      <c r="A8" s="144" t="s">
        <v>953</v>
      </c>
      <c r="B8" s="132">
        <v>30</v>
      </c>
      <c r="C8" s="133">
        <v>20</v>
      </c>
      <c r="D8" s="143">
        <f t="shared" si="0"/>
        <v>1.5</v>
      </c>
    </row>
    <row r="9" ht="24" customHeight="1" spans="1:4">
      <c r="A9" s="144" t="s">
        <v>954</v>
      </c>
      <c r="B9" s="132"/>
      <c r="C9" s="133">
        <v>200</v>
      </c>
      <c r="D9" s="143">
        <f t="shared" si="0"/>
        <v>0</v>
      </c>
    </row>
    <row r="10" ht="24" customHeight="1" spans="1:4">
      <c r="A10" s="144" t="s">
        <v>955</v>
      </c>
      <c r="B10" s="132">
        <v>796.4</v>
      </c>
      <c r="C10" s="133">
        <v>1800.2</v>
      </c>
      <c r="D10" s="143">
        <f t="shared" si="0"/>
        <v>0.4424</v>
      </c>
    </row>
    <row r="11" ht="24" customHeight="1" spans="1:4">
      <c r="A11" s="144" t="s">
        <v>956</v>
      </c>
      <c r="B11" s="132"/>
      <c r="C11" s="133">
        <v>8</v>
      </c>
      <c r="D11" s="143">
        <f t="shared" si="0"/>
        <v>0</v>
      </c>
    </row>
    <row r="12" ht="24" customHeight="1" spans="1:4">
      <c r="A12" s="144" t="s">
        <v>957</v>
      </c>
      <c r="B12" s="132"/>
      <c r="C12" s="133">
        <v>4</v>
      </c>
      <c r="D12" s="143">
        <f t="shared" si="0"/>
        <v>0</v>
      </c>
    </row>
    <row r="13" ht="24" customHeight="1" spans="1:4">
      <c r="A13" s="144" t="s">
        <v>958</v>
      </c>
      <c r="B13" s="132"/>
      <c r="C13" s="133"/>
      <c r="D13" s="143"/>
    </row>
    <row r="14" ht="24" customHeight="1" spans="1:4">
      <c r="A14" s="133" t="s">
        <v>938</v>
      </c>
      <c r="B14" s="132">
        <v>223.25</v>
      </c>
      <c r="C14" s="133">
        <v>1587.4</v>
      </c>
      <c r="D14" s="143">
        <f t="shared" si="0"/>
        <v>0.1406</v>
      </c>
    </row>
    <row r="15" ht="24" customHeight="1" spans="1:4">
      <c r="A15" s="133" t="s">
        <v>959</v>
      </c>
      <c r="B15" s="132"/>
      <c r="C15" s="133"/>
      <c r="D15" s="143"/>
    </row>
    <row r="16" ht="24" customHeight="1" spans="1:4">
      <c r="A16" s="144" t="s">
        <v>960</v>
      </c>
      <c r="B16" s="132"/>
      <c r="C16" s="133"/>
      <c r="D16" s="143"/>
    </row>
    <row r="17" ht="24" customHeight="1" spans="1:4">
      <c r="A17" s="144" t="s">
        <v>961</v>
      </c>
      <c r="B17" s="132"/>
      <c r="C17" s="133"/>
      <c r="D17" s="143"/>
    </row>
    <row r="18" ht="24" customHeight="1" spans="1:4">
      <c r="A18" s="144" t="s">
        <v>962</v>
      </c>
      <c r="B18" s="132">
        <v>223.25</v>
      </c>
      <c r="C18" s="133">
        <v>1587.4</v>
      </c>
      <c r="D18" s="143">
        <f t="shared" si="0"/>
        <v>0.1406</v>
      </c>
    </row>
    <row r="19" ht="24" customHeight="1" spans="1:4">
      <c r="A19" s="133" t="s">
        <v>939</v>
      </c>
      <c r="B19" s="132"/>
      <c r="C19" s="133"/>
      <c r="D19" s="143"/>
    </row>
    <row r="20" ht="24" customHeight="1" spans="1:4">
      <c r="A20" s="133" t="s">
        <v>940</v>
      </c>
      <c r="B20" s="132"/>
      <c r="C20" s="133"/>
      <c r="D20" s="143"/>
    </row>
    <row r="21" ht="24" customHeight="1" spans="1:4">
      <c r="A21" s="133" t="s">
        <v>941</v>
      </c>
      <c r="B21" s="132"/>
      <c r="C21" s="133"/>
      <c r="D21" s="143"/>
    </row>
    <row r="22" ht="24" customHeight="1" spans="1:4">
      <c r="A22" s="145" t="s">
        <v>880</v>
      </c>
      <c r="B22" s="133">
        <f>B14+B5</f>
        <v>4723.63</v>
      </c>
      <c r="C22" s="133">
        <f>C14+C5</f>
        <v>5545.38</v>
      </c>
      <c r="D22" s="143">
        <f t="shared" si="0"/>
        <v>0.8518</v>
      </c>
    </row>
    <row r="23" ht="24" customHeight="1" spans="1:4">
      <c r="A23" s="133" t="s">
        <v>942</v>
      </c>
      <c r="B23" s="146"/>
      <c r="C23" s="133"/>
      <c r="D23" s="143"/>
    </row>
    <row r="24" ht="24" customHeight="1" spans="1:4">
      <c r="A24" s="147" t="s">
        <v>943</v>
      </c>
      <c r="B24" s="146"/>
      <c r="C24" s="133"/>
      <c r="D24" s="143"/>
    </row>
    <row r="25" ht="24" customHeight="1" spans="1:4">
      <c r="A25" s="145" t="s">
        <v>128</v>
      </c>
      <c r="B25" s="133">
        <f>B22</f>
        <v>4723.63</v>
      </c>
      <c r="C25" s="133">
        <f>C22</f>
        <v>5545.38</v>
      </c>
      <c r="D25" s="143">
        <f t="shared" si="0"/>
        <v>0.8518</v>
      </c>
    </row>
  </sheetData>
  <mergeCells count="1">
    <mergeCell ref="A2:D2"/>
  </mergeCells>
  <pageMargins left="0.707638888888889" right="0.707638888888889" top="0.747916666666667" bottom="0.747916666666667" header="0.313888888888889" footer="0.313888888888889"/>
  <pageSetup paperSize="9" scale="97"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4"/>
  <sheetViews>
    <sheetView topLeftCell="A7" workbookViewId="0">
      <selection activeCell="D34" sqref="D34"/>
    </sheetView>
  </sheetViews>
  <sheetFormatPr defaultColWidth="9" defaultRowHeight="14.25" outlineLevelCol="3"/>
  <cols>
    <col min="1" max="1" width="43.375" customWidth="1"/>
    <col min="2" max="2" width="11.625" customWidth="1"/>
    <col min="3" max="3" width="14.5" customWidth="1"/>
    <col min="4" max="4" width="18.25" customWidth="1"/>
    <col min="5" max="5" width="25.5" customWidth="1"/>
  </cols>
  <sheetData>
    <row r="1" spans="1:1">
      <c r="A1" s="18" t="s">
        <v>56</v>
      </c>
    </row>
    <row r="2" ht="26.45" customHeight="1" spans="1:4">
      <c r="A2" s="124" t="s">
        <v>55</v>
      </c>
      <c r="B2" s="124"/>
      <c r="C2" s="124"/>
      <c r="D2" s="124"/>
    </row>
    <row r="3" spans="1:4">
      <c r="A3" s="125"/>
      <c r="B3" s="126"/>
      <c r="C3" s="126"/>
      <c r="D3" s="127" t="s">
        <v>751</v>
      </c>
    </row>
    <row r="4" ht="44.25" customHeight="1" spans="1:4">
      <c r="A4" s="128" t="s">
        <v>752</v>
      </c>
      <c r="B4" s="128" t="s">
        <v>86</v>
      </c>
      <c r="C4" s="66" t="s">
        <v>87</v>
      </c>
      <c r="D4" s="66" t="s">
        <v>88</v>
      </c>
    </row>
    <row r="5" ht="18.6" customHeight="1" spans="1:4">
      <c r="A5" s="129" t="s">
        <v>944</v>
      </c>
      <c r="B5" s="130"/>
      <c r="C5" s="131"/>
      <c r="D5" s="130"/>
    </row>
    <row r="6" ht="18.6" customHeight="1" spans="1:4">
      <c r="A6" s="129" t="s">
        <v>963</v>
      </c>
      <c r="B6" s="132"/>
      <c r="C6" s="133"/>
      <c r="D6" s="132"/>
    </row>
    <row r="7" ht="18.6" customHeight="1" spans="1:4">
      <c r="A7" s="134" t="s">
        <v>964</v>
      </c>
      <c r="B7" s="132"/>
      <c r="C7" s="133"/>
      <c r="D7" s="132"/>
    </row>
    <row r="8" ht="18.6" customHeight="1" spans="1:4">
      <c r="A8" s="134" t="s">
        <v>965</v>
      </c>
      <c r="B8" s="132"/>
      <c r="C8" s="133"/>
      <c r="D8" s="132"/>
    </row>
    <row r="9" ht="18.6" customHeight="1" spans="1:4">
      <c r="A9" s="134" t="s">
        <v>966</v>
      </c>
      <c r="B9" s="132"/>
      <c r="C9" s="133"/>
      <c r="D9" s="132"/>
    </row>
    <row r="10" ht="18.6" customHeight="1" spans="1:4">
      <c r="A10" s="134" t="s">
        <v>967</v>
      </c>
      <c r="B10" s="132"/>
      <c r="C10" s="133"/>
      <c r="D10" s="132"/>
    </row>
    <row r="11" ht="18.6" customHeight="1" spans="1:4">
      <c r="A11" s="134" t="s">
        <v>968</v>
      </c>
      <c r="B11" s="132"/>
      <c r="C11" s="133"/>
      <c r="D11" s="132"/>
    </row>
    <row r="12" ht="18.6" customHeight="1" spans="1:4">
      <c r="A12" s="134" t="s">
        <v>969</v>
      </c>
      <c r="B12" s="132"/>
      <c r="C12" s="133"/>
      <c r="D12" s="132"/>
    </row>
    <row r="13" ht="18.6" customHeight="1" spans="1:4">
      <c r="A13" s="134" t="s">
        <v>970</v>
      </c>
      <c r="B13" s="132"/>
      <c r="C13" s="133"/>
      <c r="D13" s="132"/>
    </row>
    <row r="14" ht="18.6" customHeight="1" spans="1:4">
      <c r="A14" s="134" t="s">
        <v>971</v>
      </c>
      <c r="B14" s="132"/>
      <c r="C14" s="133"/>
      <c r="D14" s="132"/>
    </row>
    <row r="15" ht="18.6" customHeight="1" spans="1:4">
      <c r="A15" s="129" t="s">
        <v>945</v>
      </c>
      <c r="B15" s="135"/>
      <c r="C15" s="136"/>
      <c r="D15" s="135"/>
    </row>
    <row r="16" ht="18.6" customHeight="1" spans="1:4">
      <c r="A16" s="137" t="s">
        <v>972</v>
      </c>
      <c r="B16" s="138"/>
      <c r="C16" s="139"/>
      <c r="D16" s="138"/>
    </row>
    <row r="17" ht="18.6" customHeight="1" spans="1:4">
      <c r="A17" s="134" t="s">
        <v>973</v>
      </c>
      <c r="B17" s="138"/>
      <c r="C17" s="139"/>
      <c r="D17" s="138"/>
    </row>
    <row r="18" ht="18.6" customHeight="1" spans="1:4">
      <c r="A18" s="134" t="s">
        <v>974</v>
      </c>
      <c r="B18" s="138"/>
      <c r="C18" s="139"/>
      <c r="D18" s="138"/>
    </row>
    <row r="19" ht="18.6" customHeight="1" spans="1:4">
      <c r="A19" s="134" t="s">
        <v>975</v>
      </c>
      <c r="B19" s="138"/>
      <c r="C19" s="139"/>
      <c r="D19" s="138"/>
    </row>
    <row r="20" ht="18.6" customHeight="1" spans="1:4">
      <c r="A20" s="134" t="s">
        <v>976</v>
      </c>
      <c r="B20" s="138"/>
      <c r="C20" s="139"/>
      <c r="D20" s="138"/>
    </row>
    <row r="21" ht="18.6" customHeight="1" spans="1:4">
      <c r="A21" s="134" t="s">
        <v>977</v>
      </c>
      <c r="B21" s="138"/>
      <c r="C21" s="139"/>
      <c r="D21" s="138"/>
    </row>
    <row r="22" ht="18.6" customHeight="1" spans="1:4">
      <c r="A22" s="134" t="s">
        <v>978</v>
      </c>
      <c r="B22" s="138"/>
      <c r="C22" s="139"/>
      <c r="D22" s="138"/>
    </row>
    <row r="23" ht="18.6" customHeight="1" spans="1:4">
      <c r="A23" s="134" t="s">
        <v>979</v>
      </c>
      <c r="B23" s="138"/>
      <c r="C23" s="139"/>
      <c r="D23" s="138"/>
    </row>
    <row r="24" ht="18.6" customHeight="1" spans="1:4">
      <c r="A24" s="129" t="s">
        <v>946</v>
      </c>
      <c r="B24" s="135"/>
      <c r="C24" s="136"/>
      <c r="D24" s="135"/>
    </row>
    <row r="25" ht="18.6" customHeight="1" spans="1:4">
      <c r="A25" s="129" t="s">
        <v>980</v>
      </c>
      <c r="B25" s="138"/>
      <c r="C25" s="139"/>
      <c r="D25" s="138"/>
    </row>
    <row r="26" ht="18.6" customHeight="1" spans="1:4">
      <c r="A26" s="129" t="s">
        <v>947</v>
      </c>
      <c r="B26" s="135"/>
      <c r="C26" s="136"/>
      <c r="D26" s="135"/>
    </row>
    <row r="27" ht="18.6" customHeight="1" spans="1:4">
      <c r="A27" s="129" t="s">
        <v>981</v>
      </c>
      <c r="B27" s="138"/>
      <c r="C27" s="139"/>
      <c r="D27" s="138"/>
    </row>
    <row r="28" ht="18.6" customHeight="1" spans="1:4">
      <c r="A28" s="129" t="s">
        <v>982</v>
      </c>
      <c r="B28" s="138"/>
      <c r="C28" s="139"/>
      <c r="D28" s="138"/>
    </row>
    <row r="29" ht="18.6" customHeight="1" spans="1:4">
      <c r="A29" s="129" t="s">
        <v>983</v>
      </c>
      <c r="B29" s="138"/>
      <c r="C29" s="139"/>
      <c r="D29" s="138"/>
    </row>
    <row r="30" ht="18.6" customHeight="1" spans="1:4">
      <c r="A30" s="129" t="s">
        <v>948</v>
      </c>
      <c r="B30" s="135"/>
      <c r="C30" s="136"/>
      <c r="D30" s="135"/>
    </row>
    <row r="31" ht="18.6" customHeight="1" spans="1:4">
      <c r="A31" s="140" t="s">
        <v>154</v>
      </c>
      <c r="B31" s="138"/>
      <c r="C31" s="139"/>
      <c r="D31" s="138"/>
    </row>
    <row r="32" ht="18.6" customHeight="1" spans="1:4">
      <c r="A32" s="141" t="s">
        <v>949</v>
      </c>
      <c r="B32" s="138"/>
      <c r="C32" s="139"/>
      <c r="D32" s="138"/>
    </row>
    <row r="33" ht="18.6" customHeight="1" spans="1:4">
      <c r="A33" s="132" t="s">
        <v>950</v>
      </c>
      <c r="B33" s="138">
        <v>4723.63</v>
      </c>
      <c r="C33" s="139">
        <v>5545.38</v>
      </c>
      <c r="D33" s="142">
        <f>B33/C33</f>
        <v>0.8518</v>
      </c>
    </row>
    <row r="34" ht="18.6" customHeight="1" spans="1:4">
      <c r="A34" s="140" t="s">
        <v>984</v>
      </c>
      <c r="B34" s="138">
        <v>4723.63</v>
      </c>
      <c r="C34" s="139">
        <f>C33+C31</f>
        <v>5545.38</v>
      </c>
      <c r="D34" s="142">
        <f>B34/C34</f>
        <v>0.8518</v>
      </c>
    </row>
  </sheetData>
  <mergeCells count="1">
    <mergeCell ref="A2:D2"/>
  </mergeCells>
  <pageMargins left="0.707638888888889" right="0.707638888888889" top="0.747916666666667" bottom="0.747916666666667" header="0.313888888888889" footer="0.313888888888889"/>
  <pageSetup paperSize="9" scale="93"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0"/>
  <sheetViews>
    <sheetView workbookViewId="0">
      <selection activeCell="D44" sqref="A1:D44"/>
    </sheetView>
  </sheetViews>
  <sheetFormatPr defaultColWidth="9" defaultRowHeight="14.25" outlineLevelCol="4"/>
  <cols>
    <col min="1" max="1" width="44.625" customWidth="1"/>
    <col min="2" max="3" width="11.5" customWidth="1"/>
    <col min="4" max="4" width="15.125" style="184" customWidth="1"/>
  </cols>
  <sheetData>
    <row r="1" ht="18" customHeight="1" spans="1:2">
      <c r="A1" s="257" t="s">
        <v>5</v>
      </c>
      <c r="B1" s="258"/>
    </row>
    <row r="2" ht="20.25" spans="1:4">
      <c r="A2" s="259" t="s">
        <v>4</v>
      </c>
      <c r="B2" s="259"/>
      <c r="C2" s="259"/>
      <c r="D2" s="302"/>
    </row>
    <row r="3" spans="1:4">
      <c r="A3" s="260"/>
      <c r="B3" s="258"/>
      <c r="D3" s="303" t="s">
        <v>84</v>
      </c>
    </row>
    <row r="4" ht="44.45" customHeight="1" spans="1:4">
      <c r="A4" s="283" t="s">
        <v>85</v>
      </c>
      <c r="B4" s="177" t="s">
        <v>86</v>
      </c>
      <c r="C4" s="194" t="s">
        <v>87</v>
      </c>
      <c r="D4" s="67" t="s">
        <v>88</v>
      </c>
    </row>
    <row r="5" s="16" customFormat="1" spans="1:4">
      <c r="A5" s="304" t="s">
        <v>89</v>
      </c>
      <c r="B5" s="305">
        <f>SUM(B6:B21)</f>
        <v>1160000</v>
      </c>
      <c r="C5" s="305">
        <f>SUM(C6:C21)</f>
        <v>1056500</v>
      </c>
      <c r="D5" s="306">
        <f>B5/C5</f>
        <v>1.098</v>
      </c>
    </row>
    <row r="6" spans="1:4">
      <c r="A6" s="285" t="s">
        <v>90</v>
      </c>
      <c r="B6" s="307">
        <v>428000</v>
      </c>
      <c r="C6" s="308">
        <v>364500</v>
      </c>
      <c r="D6" s="288">
        <f>B6/C6</f>
        <v>1.1742</v>
      </c>
    </row>
    <row r="7" spans="1:4">
      <c r="A7" s="285" t="s">
        <v>91</v>
      </c>
      <c r="B7" s="307"/>
      <c r="C7" s="308"/>
      <c r="D7" s="288"/>
    </row>
    <row r="8" spans="1:4">
      <c r="A8" s="285" t="s">
        <v>92</v>
      </c>
      <c r="B8" s="307">
        <v>200000</v>
      </c>
      <c r="C8" s="308">
        <v>183000</v>
      </c>
      <c r="D8" s="288">
        <f t="shared" ref="D7:D23" si="0">B8/C8</f>
        <v>1.0929</v>
      </c>
    </row>
    <row r="9" spans="1:5">
      <c r="A9" s="285" t="s">
        <v>93</v>
      </c>
      <c r="B9" s="307"/>
      <c r="C9" s="308"/>
      <c r="D9" s="288"/>
      <c r="E9" s="183"/>
    </row>
    <row r="10" spans="1:4">
      <c r="A10" s="285" t="s">
        <v>94</v>
      </c>
      <c r="B10" s="307">
        <v>56000</v>
      </c>
      <c r="C10" s="308">
        <v>45000</v>
      </c>
      <c r="D10" s="288">
        <f t="shared" si="0"/>
        <v>1.2444</v>
      </c>
    </row>
    <row r="11" spans="1:4">
      <c r="A11" s="285" t="s">
        <v>95</v>
      </c>
      <c r="B11" s="307">
        <v>3000</v>
      </c>
      <c r="C11" s="308">
        <v>5000</v>
      </c>
      <c r="D11" s="288">
        <f t="shared" si="0"/>
        <v>0.6</v>
      </c>
    </row>
    <row r="12" spans="1:4">
      <c r="A12" s="285" t="s">
        <v>96</v>
      </c>
      <c r="B12" s="307">
        <v>60000</v>
      </c>
      <c r="C12" s="308">
        <v>60000</v>
      </c>
      <c r="D12" s="288">
        <f t="shared" si="0"/>
        <v>1</v>
      </c>
    </row>
    <row r="13" spans="1:4">
      <c r="A13" s="285" t="s">
        <v>97</v>
      </c>
      <c r="B13" s="307">
        <v>44000</v>
      </c>
      <c r="C13" s="308">
        <v>42000</v>
      </c>
      <c r="D13" s="288">
        <f t="shared" si="0"/>
        <v>1.0476</v>
      </c>
    </row>
    <row r="14" spans="1:4">
      <c r="A14" s="285" t="s">
        <v>98</v>
      </c>
      <c r="B14" s="307">
        <v>18000</v>
      </c>
      <c r="C14" s="308">
        <v>18000</v>
      </c>
      <c r="D14" s="288">
        <f t="shared" si="0"/>
        <v>1</v>
      </c>
    </row>
    <row r="15" spans="1:4">
      <c r="A15" s="285" t="s">
        <v>99</v>
      </c>
      <c r="B15" s="307">
        <v>50000</v>
      </c>
      <c r="C15" s="308">
        <v>50000</v>
      </c>
      <c r="D15" s="288">
        <f t="shared" si="0"/>
        <v>1</v>
      </c>
    </row>
    <row r="16" spans="1:4">
      <c r="A16" s="285" t="s">
        <v>100</v>
      </c>
      <c r="B16" s="307">
        <v>154000</v>
      </c>
      <c r="C16" s="308">
        <v>155000</v>
      </c>
      <c r="D16" s="288">
        <f t="shared" si="0"/>
        <v>0.9935</v>
      </c>
    </row>
    <row r="17" spans="1:4">
      <c r="A17" s="285" t="s">
        <v>101</v>
      </c>
      <c r="B17" s="307">
        <v>12000</v>
      </c>
      <c r="C17" s="308">
        <v>13000</v>
      </c>
      <c r="D17" s="288">
        <f t="shared" si="0"/>
        <v>0.9231</v>
      </c>
    </row>
    <row r="18" spans="1:4">
      <c r="A18" s="285" t="s">
        <v>102</v>
      </c>
      <c r="B18" s="307">
        <v>10000</v>
      </c>
      <c r="C18" s="308">
        <v>29000</v>
      </c>
      <c r="D18" s="288">
        <f t="shared" si="0"/>
        <v>0.3448</v>
      </c>
    </row>
    <row r="19" spans="1:4">
      <c r="A19" s="285" t="s">
        <v>103</v>
      </c>
      <c r="B19" s="307">
        <v>124000</v>
      </c>
      <c r="C19" s="308">
        <v>90000</v>
      </c>
      <c r="D19" s="288">
        <f t="shared" si="0"/>
        <v>1.3778</v>
      </c>
    </row>
    <row r="20" spans="1:4">
      <c r="A20" s="285" t="s">
        <v>104</v>
      </c>
      <c r="B20" s="307"/>
      <c r="C20" s="308"/>
      <c r="D20" s="288"/>
    </row>
    <row r="21" spans="1:4">
      <c r="A21" s="285" t="s">
        <v>105</v>
      </c>
      <c r="B21" s="307">
        <v>1000</v>
      </c>
      <c r="C21" s="308">
        <v>2000</v>
      </c>
      <c r="D21" s="288">
        <f t="shared" si="0"/>
        <v>0.5</v>
      </c>
    </row>
    <row r="22" s="16" customFormat="1" spans="1:4">
      <c r="A22" s="304" t="s">
        <v>106</v>
      </c>
      <c r="B22" s="305">
        <f>SUM(B23:B30)</f>
        <v>320000</v>
      </c>
      <c r="C22" s="309">
        <v>452000</v>
      </c>
      <c r="D22" s="306">
        <f t="shared" si="0"/>
        <v>0.708</v>
      </c>
    </row>
    <row r="23" spans="1:4">
      <c r="A23" s="285" t="s">
        <v>107</v>
      </c>
      <c r="B23" s="307">
        <v>75000</v>
      </c>
      <c r="C23" s="308">
        <v>80000</v>
      </c>
      <c r="D23" s="288">
        <f t="shared" si="0"/>
        <v>0.9375</v>
      </c>
    </row>
    <row r="24" spans="1:4">
      <c r="A24" s="285" t="s">
        <v>108</v>
      </c>
      <c r="B24" s="307">
        <v>45800</v>
      </c>
      <c r="C24" s="308">
        <v>43000</v>
      </c>
      <c r="D24" s="288">
        <f t="shared" ref="D24:D32" si="1">B24/C24</f>
        <v>1.0651</v>
      </c>
    </row>
    <row r="25" spans="1:4">
      <c r="A25" s="285" t="s">
        <v>109</v>
      </c>
      <c r="B25" s="307">
        <v>40000</v>
      </c>
      <c r="C25" s="308">
        <v>33700</v>
      </c>
      <c r="D25" s="288">
        <f t="shared" si="1"/>
        <v>1.1869</v>
      </c>
    </row>
    <row r="26" spans="1:4">
      <c r="A26" s="285" t="s">
        <v>110</v>
      </c>
      <c r="B26" s="307">
        <v>1200</v>
      </c>
      <c r="C26" s="308">
        <v>6800</v>
      </c>
      <c r="D26" s="288">
        <f t="shared" si="1"/>
        <v>0.1765</v>
      </c>
    </row>
    <row r="27" spans="1:4">
      <c r="A27" s="285" t="s">
        <v>111</v>
      </c>
      <c r="B27" s="307">
        <v>130000</v>
      </c>
      <c r="C27" s="308">
        <v>266000</v>
      </c>
      <c r="D27" s="288">
        <f t="shared" si="1"/>
        <v>0.4887</v>
      </c>
    </row>
    <row r="28" spans="1:4">
      <c r="A28" s="285" t="s">
        <v>112</v>
      </c>
      <c r="B28" s="307">
        <v>1000</v>
      </c>
      <c r="C28" s="308">
        <v>7000</v>
      </c>
      <c r="D28" s="288">
        <f t="shared" si="1"/>
        <v>0.1429</v>
      </c>
    </row>
    <row r="29" spans="1:4">
      <c r="A29" s="285" t="s">
        <v>113</v>
      </c>
      <c r="B29" s="307">
        <v>20000</v>
      </c>
      <c r="C29" s="308">
        <v>14000</v>
      </c>
      <c r="D29" s="288">
        <f t="shared" si="1"/>
        <v>1.4286</v>
      </c>
    </row>
    <row r="30" spans="1:4">
      <c r="A30" s="285" t="s">
        <v>114</v>
      </c>
      <c r="B30" s="307">
        <v>7000</v>
      </c>
      <c r="C30" s="308">
        <v>1500</v>
      </c>
      <c r="D30" s="288">
        <f t="shared" si="1"/>
        <v>4.6667</v>
      </c>
    </row>
    <row r="31" s="301" customFormat="1" spans="1:4">
      <c r="A31" s="310" t="s">
        <v>115</v>
      </c>
      <c r="B31" s="311">
        <f>B22+B5</f>
        <v>1480000</v>
      </c>
      <c r="C31" s="312">
        <v>1508500</v>
      </c>
      <c r="D31" s="313">
        <f t="shared" si="1"/>
        <v>0.9811</v>
      </c>
    </row>
    <row r="32" spans="1:4">
      <c r="A32" s="290" t="s">
        <v>116</v>
      </c>
      <c r="B32" s="307"/>
      <c r="C32" s="308"/>
      <c r="D32" s="288"/>
    </row>
    <row r="33" spans="1:4">
      <c r="A33" s="290" t="s">
        <v>117</v>
      </c>
      <c r="B33" s="307">
        <f>B34+SUM(B38:B43)</f>
        <v>516033</v>
      </c>
      <c r="C33" s="308">
        <v>614045</v>
      </c>
      <c r="D33" s="288">
        <f t="shared" ref="D33:D44" si="2">B33/C33</f>
        <v>0.8404</v>
      </c>
    </row>
    <row r="34" spans="1:4">
      <c r="A34" s="291" t="s">
        <v>118</v>
      </c>
      <c r="B34" s="307">
        <f>SUM(B35:B37)</f>
        <v>454261</v>
      </c>
      <c r="C34" s="308">
        <v>469626</v>
      </c>
      <c r="D34" s="288">
        <f t="shared" si="2"/>
        <v>0.9673</v>
      </c>
    </row>
    <row r="35" spans="1:4">
      <c r="A35" s="292" t="s">
        <v>119</v>
      </c>
      <c r="B35" s="307">
        <v>34575</v>
      </c>
      <c r="C35" s="314">
        <v>50906</v>
      </c>
      <c r="D35" s="288">
        <f t="shared" si="2"/>
        <v>0.6792</v>
      </c>
    </row>
    <row r="36" spans="1:4">
      <c r="A36" s="292" t="s">
        <v>120</v>
      </c>
      <c r="B36" s="307">
        <v>368882</v>
      </c>
      <c r="C36" s="308">
        <v>277181</v>
      </c>
      <c r="D36" s="288">
        <f t="shared" si="2"/>
        <v>1.3308</v>
      </c>
    </row>
    <row r="37" spans="1:4">
      <c r="A37" s="292" t="s">
        <v>121</v>
      </c>
      <c r="B37" s="307">
        <v>50804</v>
      </c>
      <c r="C37" s="308">
        <v>141539</v>
      </c>
      <c r="D37" s="288">
        <f t="shared" si="2"/>
        <v>0.3589</v>
      </c>
    </row>
    <row r="38" spans="1:4">
      <c r="A38" s="293" t="s">
        <v>122</v>
      </c>
      <c r="B38" s="307"/>
      <c r="C38" s="308"/>
      <c r="D38" s="288"/>
    </row>
    <row r="39" spans="1:4">
      <c r="A39" s="294" t="s">
        <v>123</v>
      </c>
      <c r="B39" s="315"/>
      <c r="C39" s="308">
        <v>80764</v>
      </c>
      <c r="D39" s="288">
        <f t="shared" si="2"/>
        <v>0</v>
      </c>
    </row>
    <row r="40" spans="1:4">
      <c r="A40" s="294" t="s">
        <v>124</v>
      </c>
      <c r="B40" s="307">
        <v>19724</v>
      </c>
      <c r="C40" s="308">
        <v>5545</v>
      </c>
      <c r="D40" s="288">
        <f t="shared" si="2"/>
        <v>3.5571</v>
      </c>
    </row>
    <row r="41" spans="1:4">
      <c r="A41" s="291" t="s">
        <v>125</v>
      </c>
      <c r="B41" s="307">
        <f>57048-15000</f>
        <v>42048</v>
      </c>
      <c r="C41" s="308">
        <v>58110</v>
      </c>
      <c r="D41" s="288">
        <f t="shared" si="2"/>
        <v>0.7236</v>
      </c>
    </row>
    <row r="42" spans="1:4">
      <c r="A42" s="295" t="s">
        <v>126</v>
      </c>
      <c r="B42" s="307"/>
      <c r="C42" s="308"/>
      <c r="D42" s="288"/>
    </row>
    <row r="43" spans="1:4">
      <c r="A43" s="294" t="s">
        <v>127</v>
      </c>
      <c r="B43" s="307"/>
      <c r="C43" s="308"/>
      <c r="D43" s="288"/>
    </row>
    <row r="44" spans="1:4">
      <c r="A44" s="289" t="s">
        <v>128</v>
      </c>
      <c r="B44" s="307">
        <f>B31+B32+B33</f>
        <v>1996033</v>
      </c>
      <c r="C44" s="307">
        <f>C31+C32+C33</f>
        <v>2122545</v>
      </c>
      <c r="D44" s="288">
        <f t="shared" si="2"/>
        <v>0.9404</v>
      </c>
    </row>
    <row r="45" spans="1:2">
      <c r="A45" s="296"/>
      <c r="B45" s="258"/>
    </row>
    <row r="46" spans="1:2">
      <c r="A46" s="296"/>
      <c r="B46" s="258"/>
    </row>
    <row r="47" spans="1:2">
      <c r="A47" s="296"/>
      <c r="B47" s="258"/>
    </row>
    <row r="48" spans="1:2">
      <c r="A48" s="258"/>
      <c r="B48" s="258"/>
    </row>
    <row r="49" spans="1:2">
      <c r="A49" s="258"/>
      <c r="B49" s="258"/>
    </row>
    <row r="50" spans="1:2">
      <c r="A50" s="258"/>
      <c r="B50" s="258"/>
    </row>
  </sheetData>
  <mergeCells count="1">
    <mergeCell ref="A2:D2"/>
  </mergeCells>
  <pageMargins left="0.707638888888889" right="0.707638888888889" top="0.747916666666667" bottom="0.747916666666667" header="0.313888888888889" footer="0.313888888888889"/>
  <pageSetup paperSize="9" scale="99"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workbookViewId="0">
      <selection activeCell="B16" sqref="B16"/>
    </sheetView>
  </sheetViews>
  <sheetFormatPr defaultColWidth="8.125" defaultRowHeight="14.25" outlineLevelCol="5"/>
  <cols>
    <col min="1" max="1" width="35.125" style="62" customWidth="1"/>
    <col min="2" max="2" width="16.5" style="62" customWidth="1"/>
    <col min="3" max="3" width="16.375" style="62" customWidth="1"/>
    <col min="4" max="4" width="19.875" style="92" customWidth="1"/>
    <col min="5" max="5" width="10.5" style="62" customWidth="1"/>
    <col min="6" max="6" width="9.125" style="62" customWidth="1"/>
    <col min="7" max="13" width="8.125" style="62"/>
    <col min="14" max="14" width="11.5" style="62" customWidth="1"/>
    <col min="15" max="16384" width="8.125" style="62"/>
  </cols>
  <sheetData>
    <row r="1" spans="1:1">
      <c r="A1" s="62" t="s">
        <v>59</v>
      </c>
    </row>
    <row r="2" ht="20.25" spans="1:4">
      <c r="A2" s="93" t="s">
        <v>58</v>
      </c>
      <c r="B2" s="93"/>
      <c r="C2" s="93"/>
      <c r="D2" s="93"/>
    </row>
    <row r="3" spans="1:4">
      <c r="A3" s="94"/>
      <c r="B3" s="61"/>
      <c r="D3" s="95" t="s">
        <v>751</v>
      </c>
    </row>
    <row r="4" s="89" customFormat="1" ht="44.25" customHeight="1" spans="1:4">
      <c r="A4" s="114" t="s">
        <v>752</v>
      </c>
      <c r="B4" s="65" t="s">
        <v>86</v>
      </c>
      <c r="C4" s="66" t="s">
        <v>87</v>
      </c>
      <c r="D4" s="66" t="s">
        <v>88</v>
      </c>
    </row>
    <row r="5" ht="21" customHeight="1" spans="1:4">
      <c r="A5" s="79" t="s">
        <v>985</v>
      </c>
      <c r="B5" s="105"/>
      <c r="C5" s="106"/>
      <c r="D5" s="115"/>
    </row>
    <row r="6" ht="21" customHeight="1" spans="1:4">
      <c r="A6" s="79" t="s">
        <v>986</v>
      </c>
      <c r="B6" s="116"/>
      <c r="C6" s="117"/>
      <c r="D6" s="115"/>
    </row>
    <row r="7" ht="21" customHeight="1" spans="1:4">
      <c r="A7" s="79" t="s">
        <v>987</v>
      </c>
      <c r="B7" s="118">
        <v>42720</v>
      </c>
      <c r="C7" s="119">
        <v>40041</v>
      </c>
      <c r="D7" s="115">
        <f t="shared" ref="D6:D16" si="0">B7/C7</f>
        <v>1.0669</v>
      </c>
    </row>
    <row r="8" ht="21" customHeight="1" spans="1:4">
      <c r="A8" s="79" t="s">
        <v>988</v>
      </c>
      <c r="B8" s="120">
        <v>105570</v>
      </c>
      <c r="C8" s="119">
        <v>92610</v>
      </c>
      <c r="D8" s="115">
        <f t="shared" si="0"/>
        <v>1.1399</v>
      </c>
    </row>
    <row r="9" ht="21" customHeight="1" spans="1:6">
      <c r="A9" s="79" t="s">
        <v>989</v>
      </c>
      <c r="B9" s="120">
        <v>225655</v>
      </c>
      <c r="C9" s="119">
        <v>197033</v>
      </c>
      <c r="D9" s="115">
        <f t="shared" si="0"/>
        <v>1.1453</v>
      </c>
      <c r="F9" s="121"/>
    </row>
    <row r="10" ht="21" customHeight="1" spans="1:4">
      <c r="A10" s="103" t="s">
        <v>990</v>
      </c>
      <c r="B10" s="120">
        <v>225655</v>
      </c>
      <c r="C10" s="119">
        <v>197033</v>
      </c>
      <c r="D10" s="115">
        <f t="shared" si="0"/>
        <v>1.1453</v>
      </c>
    </row>
    <row r="11" ht="21" customHeight="1" spans="1:4">
      <c r="A11" s="104" t="s">
        <v>991</v>
      </c>
      <c r="B11" s="120"/>
      <c r="C11" s="119"/>
      <c r="D11" s="115"/>
    </row>
    <row r="12" ht="21" customHeight="1" spans="1:4">
      <c r="A12" s="103" t="s">
        <v>992</v>
      </c>
      <c r="B12" s="120"/>
      <c r="C12" s="119"/>
      <c r="D12" s="115"/>
    </row>
    <row r="13" ht="21" customHeight="1" spans="1:4">
      <c r="A13" s="79" t="s">
        <v>993</v>
      </c>
      <c r="B13" s="120">
        <v>9081</v>
      </c>
      <c r="C13" s="119">
        <v>8719</v>
      </c>
      <c r="D13" s="115">
        <f t="shared" si="0"/>
        <v>1.0415</v>
      </c>
    </row>
    <row r="14" ht="21" customHeight="1" spans="1:4">
      <c r="A14" s="79" t="s">
        <v>994</v>
      </c>
      <c r="B14" s="120">
        <v>7530</v>
      </c>
      <c r="C14" s="119">
        <v>10107</v>
      </c>
      <c r="D14" s="115">
        <f t="shared" si="0"/>
        <v>0.745</v>
      </c>
    </row>
    <row r="15" ht="21" customHeight="1" spans="1:4">
      <c r="A15" s="79" t="s">
        <v>995</v>
      </c>
      <c r="B15" s="120">
        <v>7309</v>
      </c>
      <c r="C15" s="119">
        <v>5749</v>
      </c>
      <c r="D15" s="115">
        <f t="shared" si="0"/>
        <v>1.2714</v>
      </c>
    </row>
    <row r="16" ht="21" customHeight="1" spans="1:4">
      <c r="A16" s="122" t="s">
        <v>996</v>
      </c>
      <c r="B16" s="119">
        <f>B15+B14+B13+B9+B8+B7</f>
        <v>397865</v>
      </c>
      <c r="C16" s="119">
        <f>C15+C14+C13+C9+C8+C7</f>
        <v>354259</v>
      </c>
      <c r="D16" s="115">
        <f t="shared" si="0"/>
        <v>1.1231</v>
      </c>
    </row>
    <row r="17" spans="1:4">
      <c r="A17" s="90"/>
      <c r="B17" s="90"/>
      <c r="C17" s="90"/>
      <c r="D17" s="123"/>
    </row>
  </sheetData>
  <mergeCells count="1">
    <mergeCell ref="A2:D2"/>
  </mergeCells>
  <conditionalFormatting sqref="A5:A6">
    <cfRule type="expression" dxfId="0" priority="1" stopIfTrue="1">
      <formula>"len($A:$A)=3"</formula>
    </cfRule>
  </conditionalFormatting>
  <conditionalFormatting sqref="D5:D16">
    <cfRule type="cellIs" dxfId="1" priority="2" stopIfTrue="1" operator="lessThan">
      <formula>0</formula>
    </cfRule>
  </conditionalFormatting>
  <pageMargins left="0.707638888888889" right="0.707638888888889" top="0.747916666666667" bottom="0.747916666666667" header="0.313888888888889" footer="0.313888888888889"/>
  <pageSetup paperSize="9" scale="93"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K19" sqref="K19"/>
    </sheetView>
  </sheetViews>
  <sheetFormatPr defaultColWidth="8.125" defaultRowHeight="14.25" outlineLevelCol="5"/>
  <cols>
    <col min="1" max="1" width="37.125" style="62" customWidth="1"/>
    <col min="2" max="3" width="14.625" style="62" customWidth="1"/>
    <col min="4" max="4" width="18" style="92" customWidth="1"/>
    <col min="5" max="5" width="10.5" style="62" customWidth="1"/>
    <col min="6" max="6" width="9.125" style="62" customWidth="1"/>
    <col min="7" max="13" width="8.125" style="62"/>
    <col min="14" max="14" width="11.5" style="62" customWidth="1"/>
    <col min="15" max="16384" width="8.125" style="62"/>
  </cols>
  <sheetData>
    <row r="1" ht="19.9" customHeight="1" spans="1:1">
      <c r="A1" s="62" t="s">
        <v>62</v>
      </c>
    </row>
    <row r="2" ht="20.25" spans="1:4">
      <c r="A2" s="93" t="s">
        <v>61</v>
      </c>
      <c r="B2" s="93"/>
      <c r="C2" s="93"/>
      <c r="D2" s="93"/>
    </row>
    <row r="3" spans="1:4">
      <c r="A3" s="94"/>
      <c r="B3" s="61"/>
      <c r="D3" s="95" t="s">
        <v>751</v>
      </c>
    </row>
    <row r="4" s="89" customFormat="1" ht="45.75" customHeight="1" spans="1:4">
      <c r="A4" s="96" t="s">
        <v>752</v>
      </c>
      <c r="B4" s="65" t="s">
        <v>86</v>
      </c>
      <c r="C4" s="66" t="s">
        <v>87</v>
      </c>
      <c r="D4" s="66" t="s">
        <v>88</v>
      </c>
    </row>
    <row r="5" s="90" customFormat="1" ht="22.9" customHeight="1" spans="1:4">
      <c r="A5" s="79" t="s">
        <v>997</v>
      </c>
      <c r="B5" s="97"/>
      <c r="C5" s="98"/>
      <c r="D5" s="99"/>
    </row>
    <row r="6" s="90" customFormat="1" ht="22.9" customHeight="1" spans="1:4">
      <c r="A6" s="79" t="s">
        <v>998</v>
      </c>
      <c r="B6" s="97"/>
      <c r="C6" s="98"/>
      <c r="D6" s="99"/>
    </row>
    <row r="7" s="90" customFormat="1" ht="22.9" customHeight="1" spans="1:4">
      <c r="A7" s="79" t="s">
        <v>999</v>
      </c>
      <c r="B7" s="100">
        <v>42720</v>
      </c>
      <c r="C7" s="101">
        <v>40041</v>
      </c>
      <c r="D7" s="99">
        <f>B7/C7</f>
        <v>1.067</v>
      </c>
    </row>
    <row r="8" s="90" customFormat="1" ht="22.9" customHeight="1" spans="1:4">
      <c r="A8" s="79" t="s">
        <v>1000</v>
      </c>
      <c r="B8" s="97">
        <v>111965</v>
      </c>
      <c r="C8" s="98">
        <v>92723</v>
      </c>
      <c r="D8" s="99">
        <f t="shared" ref="D8:D16" si="0">B8/C8</f>
        <v>1.208</v>
      </c>
    </row>
    <row r="9" s="90" customFormat="1" ht="22.9" customHeight="1" spans="1:6">
      <c r="A9" s="79" t="s">
        <v>1001</v>
      </c>
      <c r="B9" s="97">
        <v>225655</v>
      </c>
      <c r="C9" s="98">
        <v>171666</v>
      </c>
      <c r="D9" s="99">
        <f t="shared" si="0"/>
        <v>1.315</v>
      </c>
      <c r="F9" s="102"/>
    </row>
    <row r="10" s="90" customFormat="1" ht="22.9" customHeight="1" spans="1:4">
      <c r="A10" s="103" t="s">
        <v>1002</v>
      </c>
      <c r="B10" s="97">
        <v>225655</v>
      </c>
      <c r="C10" s="98">
        <v>171666</v>
      </c>
      <c r="D10" s="99">
        <f t="shared" si="0"/>
        <v>1.315</v>
      </c>
    </row>
    <row r="11" s="90" customFormat="1" ht="22.9" customHeight="1" spans="1:4">
      <c r="A11" s="104" t="s">
        <v>1003</v>
      </c>
      <c r="B11" s="97"/>
      <c r="C11" s="98"/>
      <c r="D11" s="99"/>
    </row>
    <row r="12" s="90" customFormat="1" ht="22.9" customHeight="1" spans="1:4">
      <c r="A12" s="103" t="s">
        <v>1004</v>
      </c>
      <c r="B12" s="105"/>
      <c r="C12" s="106"/>
      <c r="D12" s="99"/>
    </row>
    <row r="13" s="91" customFormat="1" ht="22.9" customHeight="1" spans="1:4">
      <c r="A13" s="79" t="s">
        <v>1005</v>
      </c>
      <c r="B13" s="107">
        <v>10523</v>
      </c>
      <c r="C13" s="108">
        <v>10278</v>
      </c>
      <c r="D13" s="99">
        <f t="shared" si="0"/>
        <v>1.024</v>
      </c>
    </row>
    <row r="14" s="90" customFormat="1" ht="22.9" customHeight="1" spans="1:4">
      <c r="A14" s="79" t="s">
        <v>1006</v>
      </c>
      <c r="B14" s="109">
        <v>8614</v>
      </c>
      <c r="C14" s="110">
        <v>10729</v>
      </c>
      <c r="D14" s="99">
        <f t="shared" si="0"/>
        <v>0.803</v>
      </c>
    </row>
    <row r="15" s="90" customFormat="1" ht="22.9" customHeight="1" spans="1:4">
      <c r="A15" s="79" t="s">
        <v>1007</v>
      </c>
      <c r="B15" s="111">
        <v>7759</v>
      </c>
      <c r="C15" s="112">
        <v>5756</v>
      </c>
      <c r="D15" s="99">
        <f t="shared" si="0"/>
        <v>1.348</v>
      </c>
    </row>
    <row r="16" s="91" customFormat="1" ht="22.9" customHeight="1" spans="1:4">
      <c r="A16" s="113" t="s">
        <v>678</v>
      </c>
      <c r="B16" s="110">
        <f>B7+B8+B9+B13+B14+B15</f>
        <v>407236</v>
      </c>
      <c r="C16" s="110">
        <f>C7+C8+C9+C13+C14+C15</f>
        <v>331193</v>
      </c>
      <c r="D16" s="99">
        <f t="shared" si="0"/>
        <v>1.23</v>
      </c>
    </row>
  </sheetData>
  <mergeCells count="1">
    <mergeCell ref="A2:D2"/>
  </mergeCells>
  <conditionalFormatting sqref="A5:A6">
    <cfRule type="expression" dxfId="0" priority="1" stopIfTrue="1">
      <formula>"len($A:$A)=3"</formula>
    </cfRule>
  </conditionalFormatting>
  <conditionalFormatting sqref="D5:D16">
    <cfRule type="cellIs" dxfId="1" priority="4" stopIfTrue="1" operator="lessThan">
      <formula>0</formula>
    </cfRule>
  </conditionalFormatting>
  <pageMargins left="0.707638888888889" right="0.707638888888889" top="0.747916666666667" bottom="0.747916666666667" header="0.313888888888889" footer="0.313888888888889"/>
  <pageSetup paperSize="9" scale="97"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5"/>
  <sheetViews>
    <sheetView topLeftCell="A16" workbookViewId="0">
      <selection activeCell="K18" sqref="K18"/>
    </sheetView>
  </sheetViews>
  <sheetFormatPr defaultColWidth="9" defaultRowHeight="14.25" outlineLevelCol="3"/>
  <cols>
    <col min="1" max="1" width="37.375" style="55" customWidth="1"/>
    <col min="2" max="2" width="14.125" style="56" customWidth="1"/>
    <col min="3" max="3" width="14.125" style="55" customWidth="1"/>
    <col min="4" max="4" width="14.625" style="57" customWidth="1"/>
    <col min="5" max="16384" width="9" style="55"/>
  </cols>
  <sheetData>
    <row r="1" ht="19.35" customHeight="1" spans="1:1">
      <c r="A1" s="55" t="s">
        <v>65</v>
      </c>
    </row>
    <row r="2" ht="24.75" customHeight="1" spans="1:4">
      <c r="A2" s="58" t="s">
        <v>64</v>
      </c>
      <c r="B2" s="58"/>
      <c r="C2" s="58"/>
      <c r="D2" s="59"/>
    </row>
    <row r="3" ht="17.45" customHeight="1" spans="1:4">
      <c r="A3" s="60"/>
      <c r="B3" s="61"/>
      <c r="C3" s="62"/>
      <c r="D3" s="63" t="s">
        <v>751</v>
      </c>
    </row>
    <row r="4" ht="36.75" customHeight="1" spans="1:4">
      <c r="A4" s="64" t="s">
        <v>1008</v>
      </c>
      <c r="B4" s="65" t="s">
        <v>86</v>
      </c>
      <c r="C4" s="66" t="s">
        <v>87</v>
      </c>
      <c r="D4" s="67" t="s">
        <v>1009</v>
      </c>
    </row>
    <row r="5" ht="20.45" customHeight="1" spans="1:4">
      <c r="A5" s="68" t="s">
        <v>985</v>
      </c>
      <c r="B5" s="69"/>
      <c r="C5" s="69"/>
      <c r="D5" s="70"/>
    </row>
    <row r="6" ht="20.45" customHeight="1" spans="1:4">
      <c r="A6" s="71" t="s">
        <v>1010</v>
      </c>
      <c r="B6" s="69"/>
      <c r="C6" s="69"/>
      <c r="D6" s="70"/>
    </row>
    <row r="7" ht="20.45" customHeight="1" spans="1:4">
      <c r="A7" s="71" t="s">
        <v>1011</v>
      </c>
      <c r="B7" s="69"/>
      <c r="C7" s="69"/>
      <c r="D7" s="70"/>
    </row>
    <row r="8" ht="20.45" customHeight="1" spans="1:4">
      <c r="A8" s="71" t="s">
        <v>1012</v>
      </c>
      <c r="B8" s="69"/>
      <c r="C8" s="69"/>
      <c r="D8" s="70"/>
    </row>
    <row r="9" ht="20.45" customHeight="1" spans="1:4">
      <c r="A9" s="71" t="s">
        <v>1013</v>
      </c>
      <c r="B9" s="69"/>
      <c r="C9" s="69"/>
      <c r="D9" s="70"/>
    </row>
    <row r="10" ht="20.45" customHeight="1" spans="1:4">
      <c r="A10" s="85" t="s">
        <v>1014</v>
      </c>
      <c r="B10" s="69"/>
      <c r="C10" s="69"/>
      <c r="D10" s="70"/>
    </row>
    <row r="11" ht="20.45" customHeight="1" spans="1:4">
      <c r="A11" s="68" t="s">
        <v>986</v>
      </c>
      <c r="B11" s="72"/>
      <c r="C11" s="72"/>
      <c r="D11" s="73"/>
    </row>
    <row r="12" ht="20.45" customHeight="1" spans="1:4">
      <c r="A12" s="71" t="s">
        <v>1010</v>
      </c>
      <c r="B12" s="72"/>
      <c r="C12" s="72"/>
      <c r="D12" s="73"/>
    </row>
    <row r="13" ht="20.45" customHeight="1" spans="1:4">
      <c r="A13" s="71" t="s">
        <v>1011</v>
      </c>
      <c r="B13" s="72"/>
      <c r="C13" s="72"/>
      <c r="D13" s="73"/>
    </row>
    <row r="14" ht="20.45" customHeight="1" spans="1:4">
      <c r="A14" s="71" t="s">
        <v>1012</v>
      </c>
      <c r="B14" s="72"/>
      <c r="C14" s="72"/>
      <c r="D14" s="73"/>
    </row>
    <row r="15" ht="20.45" customHeight="1" spans="1:4">
      <c r="A15" s="71" t="s">
        <v>1013</v>
      </c>
      <c r="B15" s="72"/>
      <c r="C15" s="72"/>
      <c r="D15" s="73"/>
    </row>
    <row r="16" ht="20.45" customHeight="1" spans="1:4">
      <c r="A16" s="85" t="s">
        <v>1014</v>
      </c>
      <c r="B16" s="72"/>
      <c r="C16" s="72"/>
      <c r="D16" s="73"/>
    </row>
    <row r="17" ht="20.45" customHeight="1" spans="1:4">
      <c r="A17" s="68" t="s">
        <v>987</v>
      </c>
      <c r="B17" s="72">
        <v>42720</v>
      </c>
      <c r="C17" s="72">
        <v>40041</v>
      </c>
      <c r="D17" s="73">
        <f>B17/C17</f>
        <v>1.0669</v>
      </c>
    </row>
    <row r="18" ht="20.45" customHeight="1" spans="1:4">
      <c r="A18" s="79" t="s">
        <v>1010</v>
      </c>
      <c r="B18" s="72">
        <v>42720</v>
      </c>
      <c r="C18" s="72">
        <v>40041</v>
      </c>
      <c r="D18" s="73">
        <f>B18/C18</f>
        <v>1.0669</v>
      </c>
    </row>
    <row r="19" ht="20.45" customHeight="1" spans="1:4">
      <c r="A19" s="79" t="s">
        <v>1011</v>
      </c>
      <c r="B19" s="72"/>
      <c r="C19" s="72"/>
      <c r="D19" s="73"/>
    </row>
    <row r="20" ht="20.45" customHeight="1" spans="1:4">
      <c r="A20" s="79" t="s">
        <v>1012</v>
      </c>
      <c r="B20" s="72"/>
      <c r="C20" s="72"/>
      <c r="D20" s="73"/>
    </row>
    <row r="21" ht="20.45" customHeight="1" spans="1:4">
      <c r="A21" s="79" t="s">
        <v>1013</v>
      </c>
      <c r="B21" s="72"/>
      <c r="C21" s="72"/>
      <c r="D21" s="73"/>
    </row>
    <row r="22" ht="20.45" customHeight="1" spans="1:4">
      <c r="A22" s="86" t="s">
        <v>1014</v>
      </c>
      <c r="B22" s="72"/>
      <c r="C22" s="72"/>
      <c r="D22" s="73"/>
    </row>
    <row r="23" ht="20.45" customHeight="1" spans="1:4">
      <c r="A23" s="68" t="s">
        <v>988</v>
      </c>
      <c r="B23" s="72">
        <v>105570</v>
      </c>
      <c r="C23" s="72">
        <v>92610</v>
      </c>
      <c r="D23" s="73">
        <f>B23/C23</f>
        <v>1.1399</v>
      </c>
    </row>
    <row r="24" ht="20.45" customHeight="1" spans="1:4">
      <c r="A24" s="79" t="s">
        <v>1010</v>
      </c>
      <c r="B24" s="72">
        <v>105570</v>
      </c>
      <c r="C24" s="72">
        <v>92610</v>
      </c>
      <c r="D24" s="73">
        <f>B24/C24</f>
        <v>1.1399</v>
      </c>
    </row>
    <row r="25" ht="20.45" customHeight="1" spans="1:4">
      <c r="A25" s="79" t="s">
        <v>1011</v>
      </c>
      <c r="B25" s="72"/>
      <c r="C25" s="72"/>
      <c r="D25" s="73"/>
    </row>
    <row r="26" ht="20.45" customHeight="1" spans="1:4">
      <c r="A26" s="79" t="s">
        <v>1012</v>
      </c>
      <c r="B26" s="72"/>
      <c r="C26" s="72"/>
      <c r="D26" s="73"/>
    </row>
    <row r="27" ht="20.45" customHeight="1" spans="1:4">
      <c r="A27" s="79" t="s">
        <v>1013</v>
      </c>
      <c r="B27" s="72"/>
      <c r="C27" s="72"/>
      <c r="D27" s="73"/>
    </row>
    <row r="28" ht="20.45" customHeight="1" spans="1:4">
      <c r="A28" s="86" t="s">
        <v>1014</v>
      </c>
      <c r="B28" s="72"/>
      <c r="C28" s="72"/>
      <c r="D28" s="73"/>
    </row>
    <row r="29" ht="20.45" customHeight="1" spans="1:4">
      <c r="A29" s="68" t="s">
        <v>989</v>
      </c>
      <c r="B29" s="72">
        <v>225655</v>
      </c>
      <c r="C29" s="72">
        <v>197033</v>
      </c>
      <c r="D29" s="73">
        <f t="shared" ref="D29:D31" si="0">B29/C29</f>
        <v>1.1453</v>
      </c>
    </row>
    <row r="30" ht="20.45" customHeight="1" spans="1:4">
      <c r="A30" s="77" t="s">
        <v>1015</v>
      </c>
      <c r="B30" s="72">
        <v>225655</v>
      </c>
      <c r="C30" s="72">
        <v>197033</v>
      </c>
      <c r="D30" s="73">
        <f t="shared" si="0"/>
        <v>1.1453</v>
      </c>
    </row>
    <row r="31" ht="20.45" customHeight="1" spans="1:4">
      <c r="A31" s="71" t="s">
        <v>1010</v>
      </c>
      <c r="B31" s="72">
        <v>225655</v>
      </c>
      <c r="C31" s="72">
        <v>179033</v>
      </c>
      <c r="D31" s="73">
        <f t="shared" si="0"/>
        <v>1.2604</v>
      </c>
    </row>
    <row r="32" ht="20.45" customHeight="1" spans="1:4">
      <c r="A32" s="71" t="s">
        <v>1011</v>
      </c>
      <c r="B32" s="72"/>
      <c r="C32" s="72"/>
      <c r="D32" s="73"/>
    </row>
    <row r="33" ht="20.45" customHeight="1" spans="1:4">
      <c r="A33" s="71" t="s">
        <v>1012</v>
      </c>
      <c r="B33" s="72"/>
      <c r="C33" s="72"/>
      <c r="D33" s="73"/>
    </row>
    <row r="34" ht="20.45" customHeight="1" spans="1:4">
      <c r="A34" s="71" t="s">
        <v>1013</v>
      </c>
      <c r="B34" s="72"/>
      <c r="C34" s="72"/>
      <c r="D34" s="73"/>
    </row>
    <row r="35" ht="20.45" customHeight="1" spans="1:4">
      <c r="A35" s="85" t="s">
        <v>1014</v>
      </c>
      <c r="B35" s="72"/>
      <c r="C35" s="72"/>
      <c r="D35" s="73"/>
    </row>
    <row r="36" ht="20.45" customHeight="1" spans="1:4">
      <c r="A36" s="79" t="s">
        <v>991</v>
      </c>
      <c r="B36" s="72"/>
      <c r="C36" s="72"/>
      <c r="D36" s="73"/>
    </row>
    <row r="37" ht="20.45" customHeight="1" spans="1:4">
      <c r="A37" s="71" t="s">
        <v>1010</v>
      </c>
      <c r="B37" s="72"/>
      <c r="C37" s="72"/>
      <c r="D37" s="73"/>
    </row>
    <row r="38" ht="20.45" customHeight="1" spans="1:4">
      <c r="A38" s="71" t="s">
        <v>1011</v>
      </c>
      <c r="B38" s="72"/>
      <c r="C38" s="72"/>
      <c r="D38" s="73"/>
    </row>
    <row r="39" ht="20.45" customHeight="1" spans="1:4">
      <c r="A39" s="71" t="s">
        <v>1012</v>
      </c>
      <c r="B39" s="72"/>
      <c r="C39" s="72"/>
      <c r="D39" s="73"/>
    </row>
    <row r="40" ht="20.45" customHeight="1" spans="1:4">
      <c r="A40" s="71" t="s">
        <v>1013</v>
      </c>
      <c r="B40" s="72"/>
      <c r="C40" s="72"/>
      <c r="D40" s="73"/>
    </row>
    <row r="41" ht="20.45" customHeight="1" spans="1:4">
      <c r="A41" s="71" t="s">
        <v>1014</v>
      </c>
      <c r="B41" s="72"/>
      <c r="C41" s="72"/>
      <c r="D41" s="73"/>
    </row>
    <row r="42" ht="20.45" customHeight="1" spans="1:4">
      <c r="A42" s="77" t="s">
        <v>1016</v>
      </c>
      <c r="B42" s="72"/>
      <c r="C42" s="72"/>
      <c r="D42" s="73"/>
    </row>
    <row r="43" ht="20.45" customHeight="1" spans="1:4">
      <c r="A43" s="77" t="s">
        <v>1017</v>
      </c>
      <c r="B43" s="72"/>
      <c r="C43" s="72"/>
      <c r="D43" s="73"/>
    </row>
    <row r="44" ht="20.45" customHeight="1" spans="1:4">
      <c r="A44" s="77" t="s">
        <v>1018</v>
      </c>
      <c r="B44" s="72"/>
      <c r="C44" s="72"/>
      <c r="D44" s="73"/>
    </row>
    <row r="45" ht="20.45" customHeight="1" spans="1:4">
      <c r="A45" s="77" t="s">
        <v>1019</v>
      </c>
      <c r="B45" s="72"/>
      <c r="C45" s="72"/>
      <c r="D45" s="73"/>
    </row>
    <row r="46" ht="20.45" customHeight="1" spans="1:4">
      <c r="A46" s="81" t="s">
        <v>1013</v>
      </c>
      <c r="B46" s="72"/>
      <c r="C46" s="72"/>
      <c r="D46" s="73"/>
    </row>
    <row r="47" ht="20.45" customHeight="1" spans="1:4">
      <c r="A47" s="81" t="s">
        <v>1014</v>
      </c>
      <c r="B47" s="72"/>
      <c r="C47" s="72"/>
      <c r="D47" s="73"/>
    </row>
    <row r="48" ht="20.45" customHeight="1" spans="1:4">
      <c r="A48" s="68" t="s">
        <v>993</v>
      </c>
      <c r="B48" s="72">
        <v>9081</v>
      </c>
      <c r="C48" s="72">
        <v>8719</v>
      </c>
      <c r="D48" s="73">
        <f>B48/C48</f>
        <v>1.0415</v>
      </c>
    </row>
    <row r="49" ht="20.45" customHeight="1" spans="1:4">
      <c r="A49" s="71" t="s">
        <v>1010</v>
      </c>
      <c r="B49" s="72">
        <v>9081</v>
      </c>
      <c r="C49" s="72">
        <v>8719</v>
      </c>
      <c r="D49" s="73">
        <f>B49/C49</f>
        <v>1.0415</v>
      </c>
    </row>
    <row r="50" ht="20.45" customHeight="1" spans="1:4">
      <c r="A50" s="71" t="s">
        <v>1011</v>
      </c>
      <c r="B50" s="72"/>
      <c r="C50" s="72"/>
      <c r="D50" s="73"/>
    </row>
    <row r="51" ht="20.45" customHeight="1" spans="1:4">
      <c r="A51" s="71" t="s">
        <v>1012</v>
      </c>
      <c r="B51" s="72"/>
      <c r="C51" s="72"/>
      <c r="D51" s="73"/>
    </row>
    <row r="52" ht="20.45" customHeight="1" spans="1:4">
      <c r="A52" s="71" t="s">
        <v>1013</v>
      </c>
      <c r="B52" s="72"/>
      <c r="C52" s="72"/>
      <c r="D52" s="73"/>
    </row>
    <row r="53" ht="20.45" customHeight="1" spans="1:4">
      <c r="A53" s="71" t="s">
        <v>1014</v>
      </c>
      <c r="B53" s="72"/>
      <c r="C53" s="72"/>
      <c r="D53" s="73"/>
    </row>
    <row r="54" ht="20.45" customHeight="1" spans="1:4">
      <c r="A54" s="68" t="s">
        <v>994</v>
      </c>
      <c r="B54" s="72">
        <v>7530</v>
      </c>
      <c r="C54" s="72">
        <v>10107</v>
      </c>
      <c r="D54" s="73">
        <f>B54/C54</f>
        <v>0.745</v>
      </c>
    </row>
    <row r="55" ht="20.45" customHeight="1" spans="1:4">
      <c r="A55" s="71" t="s">
        <v>1010</v>
      </c>
      <c r="B55" s="72">
        <v>7530</v>
      </c>
      <c r="C55" s="72">
        <v>10107</v>
      </c>
      <c r="D55" s="73">
        <f>B55/C55</f>
        <v>0.745</v>
      </c>
    </row>
    <row r="56" ht="20.45" customHeight="1" spans="1:4">
      <c r="A56" s="71" t="s">
        <v>1011</v>
      </c>
      <c r="B56" s="72"/>
      <c r="C56" s="72"/>
      <c r="D56" s="73"/>
    </row>
    <row r="57" ht="20.45" customHeight="1" spans="1:4">
      <c r="A57" s="71" t="s">
        <v>1012</v>
      </c>
      <c r="B57" s="72"/>
      <c r="C57" s="72"/>
      <c r="D57" s="73"/>
    </row>
    <row r="58" ht="20.45" customHeight="1" spans="1:4">
      <c r="A58" s="71" t="s">
        <v>1013</v>
      </c>
      <c r="B58" s="72"/>
      <c r="C58" s="72"/>
      <c r="D58" s="73"/>
    </row>
    <row r="59" ht="20.45" customHeight="1" spans="1:4">
      <c r="A59" s="71" t="s">
        <v>1014</v>
      </c>
      <c r="B59" s="72"/>
      <c r="C59" s="72"/>
      <c r="D59" s="73"/>
    </row>
    <row r="60" ht="20.45" customHeight="1" spans="1:4">
      <c r="A60" s="68" t="s">
        <v>995</v>
      </c>
      <c r="B60" s="72">
        <v>7309</v>
      </c>
      <c r="C60" s="72">
        <v>5749</v>
      </c>
      <c r="D60" s="73">
        <f>B60/C60</f>
        <v>1.2714</v>
      </c>
    </row>
    <row r="61" ht="20.45" customHeight="1" spans="1:4">
      <c r="A61" s="71" t="s">
        <v>1010</v>
      </c>
      <c r="B61" s="72">
        <v>7309</v>
      </c>
      <c r="C61" s="72">
        <v>5749</v>
      </c>
      <c r="D61" s="73">
        <f>B61/C61</f>
        <v>1.2714</v>
      </c>
    </row>
    <row r="62" ht="20.45" customHeight="1" spans="1:4">
      <c r="A62" s="71" t="s">
        <v>1011</v>
      </c>
      <c r="B62" s="72"/>
      <c r="C62" s="72"/>
      <c r="D62" s="73"/>
    </row>
    <row r="63" ht="20.45" customHeight="1" spans="1:4">
      <c r="A63" s="71" t="s">
        <v>1012</v>
      </c>
      <c r="B63" s="72"/>
      <c r="C63" s="72"/>
      <c r="D63" s="73"/>
    </row>
    <row r="64" ht="20.45" customHeight="1" spans="1:4">
      <c r="A64" s="71" t="s">
        <v>1013</v>
      </c>
      <c r="B64" s="72"/>
      <c r="C64" s="72"/>
      <c r="D64" s="73"/>
    </row>
    <row r="65" ht="20.45" customHeight="1" spans="1:4">
      <c r="A65" s="71" t="s">
        <v>1014</v>
      </c>
      <c r="B65" s="87"/>
      <c r="C65" s="87"/>
      <c r="D65" s="88"/>
    </row>
  </sheetData>
  <mergeCells count="1">
    <mergeCell ref="A2:D2"/>
  </mergeCells>
  <conditionalFormatting sqref="A5:A16">
    <cfRule type="expression" dxfId="0" priority="6" stopIfTrue="1">
      <formula>"len($A:$A)=3"</formula>
    </cfRule>
  </conditionalFormatting>
  <conditionalFormatting sqref="A31:A35">
    <cfRule type="expression" dxfId="0" priority="5" stopIfTrue="1">
      <formula>"len($A:$A)=3"</formula>
    </cfRule>
  </conditionalFormatting>
  <conditionalFormatting sqref="A37:A41">
    <cfRule type="expression" dxfId="0" priority="4" stopIfTrue="1">
      <formula>"len($A:$A)=3"</formula>
    </cfRule>
  </conditionalFormatting>
  <conditionalFormatting sqref="A49:A53">
    <cfRule type="expression" dxfId="0" priority="3" stopIfTrue="1">
      <formula>"len($A:$A)=3"</formula>
    </cfRule>
  </conditionalFormatting>
  <conditionalFormatting sqref="A55:A59">
    <cfRule type="expression" dxfId="0" priority="2" stopIfTrue="1">
      <formula>"len($A:$A)=3"</formula>
    </cfRule>
  </conditionalFormatting>
  <conditionalFormatting sqref="A61:A65">
    <cfRule type="expression" dxfId="0" priority="1" stopIfTrue="1">
      <formula>"len($A:$A)=3"</formula>
    </cfRule>
  </conditionalFormatting>
  <pageMargins left="0.707638888888889" right="0.707638888888889" top="0.747916666666667" bottom="0.747916666666667" header="0.313888888888889" footer="0.313888888888889"/>
  <pageSetup paperSize="9" fitToHeight="0" orientation="portrait" horizontalDpi="600"/>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9"/>
  <sheetViews>
    <sheetView topLeftCell="A19" workbookViewId="0">
      <selection activeCell="J15" sqref="J15"/>
    </sheetView>
  </sheetViews>
  <sheetFormatPr defaultColWidth="9" defaultRowHeight="14.25" outlineLevelCol="3"/>
  <cols>
    <col min="1" max="1" width="46" style="55" customWidth="1"/>
    <col min="2" max="2" width="13" style="56" customWidth="1"/>
    <col min="3" max="3" width="13.375" style="55" customWidth="1"/>
    <col min="4" max="4" width="17.375" style="57" customWidth="1"/>
    <col min="5" max="16384" width="9" style="55"/>
  </cols>
  <sheetData>
    <row r="1" ht="19.35" customHeight="1" spans="1:1">
      <c r="A1" s="55" t="s">
        <v>68</v>
      </c>
    </row>
    <row r="2" ht="26.45" customHeight="1" spans="1:4">
      <c r="A2" s="58" t="s">
        <v>67</v>
      </c>
      <c r="B2" s="58"/>
      <c r="C2" s="58"/>
      <c r="D2" s="59"/>
    </row>
    <row r="3" ht="17.45" customHeight="1" spans="1:4">
      <c r="A3" s="60"/>
      <c r="B3" s="61"/>
      <c r="C3" s="62"/>
      <c r="D3" s="63" t="s">
        <v>751</v>
      </c>
    </row>
    <row r="4" ht="44.45" customHeight="1" spans="1:4">
      <c r="A4" s="64" t="s">
        <v>1008</v>
      </c>
      <c r="B4" s="65" t="s">
        <v>86</v>
      </c>
      <c r="C4" s="66" t="s">
        <v>87</v>
      </c>
      <c r="D4" s="67" t="s">
        <v>1009</v>
      </c>
    </row>
    <row r="5" ht="22.9" customHeight="1" spans="1:4">
      <c r="A5" s="68" t="s">
        <v>997</v>
      </c>
      <c r="B5" s="69"/>
      <c r="C5" s="69"/>
      <c r="D5" s="70"/>
    </row>
    <row r="6" ht="22.9" customHeight="1" spans="1:4">
      <c r="A6" s="71" t="s">
        <v>1020</v>
      </c>
      <c r="B6" s="69"/>
      <c r="C6" s="69"/>
      <c r="D6" s="70"/>
    </row>
    <row r="7" ht="22.9" customHeight="1" spans="1:4">
      <c r="A7" s="71" t="s">
        <v>1021</v>
      </c>
      <c r="B7" s="69"/>
      <c r="C7" s="69"/>
      <c r="D7" s="70"/>
    </row>
    <row r="8" ht="22.9" customHeight="1" spans="1:4">
      <c r="A8" s="71" t="s">
        <v>1022</v>
      </c>
      <c r="B8" s="69"/>
      <c r="C8" s="69"/>
      <c r="D8" s="70"/>
    </row>
    <row r="9" ht="22.9" customHeight="1" spans="1:4">
      <c r="A9" s="71" t="s">
        <v>1023</v>
      </c>
      <c r="B9" s="69"/>
      <c r="C9" s="69"/>
      <c r="D9" s="70"/>
    </row>
    <row r="10" ht="22.9" customHeight="1" spans="1:4">
      <c r="A10" s="68" t="s">
        <v>998</v>
      </c>
      <c r="B10" s="72"/>
      <c r="C10" s="72"/>
      <c r="D10" s="73"/>
    </row>
    <row r="11" ht="22.9" customHeight="1" spans="1:4">
      <c r="A11" s="74" t="s">
        <v>1024</v>
      </c>
      <c r="B11" s="72"/>
      <c r="C11" s="72"/>
      <c r="D11" s="73"/>
    </row>
    <row r="12" ht="22.9" customHeight="1" spans="1:4">
      <c r="A12" s="74" t="s">
        <v>1025</v>
      </c>
      <c r="B12" s="72"/>
      <c r="C12" s="72"/>
      <c r="D12" s="73"/>
    </row>
    <row r="13" ht="22.9" customHeight="1" spans="1:4">
      <c r="A13" s="74" t="s">
        <v>1026</v>
      </c>
      <c r="B13" s="72"/>
      <c r="C13" s="72"/>
      <c r="D13" s="73"/>
    </row>
    <row r="14" ht="22.9" customHeight="1" spans="1:4">
      <c r="A14" s="74" t="s">
        <v>1027</v>
      </c>
      <c r="B14" s="72"/>
      <c r="C14" s="72"/>
      <c r="D14" s="73"/>
    </row>
    <row r="15" ht="22.9" customHeight="1" spans="1:4">
      <c r="A15" s="68" t="s">
        <v>999</v>
      </c>
      <c r="B15" s="72">
        <v>42720</v>
      </c>
      <c r="C15" s="72">
        <v>40041</v>
      </c>
      <c r="D15" s="73">
        <f t="shared" ref="D15:D19" si="0">B15/C15</f>
        <v>1.0669</v>
      </c>
    </row>
    <row r="16" ht="22.9" customHeight="1" spans="1:4">
      <c r="A16" s="75" t="s">
        <v>1028</v>
      </c>
      <c r="B16" s="72">
        <v>42720</v>
      </c>
      <c r="C16" s="72">
        <v>40041</v>
      </c>
      <c r="D16" s="73">
        <f t="shared" si="0"/>
        <v>1.0669</v>
      </c>
    </row>
    <row r="17" ht="22.9" customHeight="1" spans="1:4">
      <c r="A17" s="75" t="s">
        <v>1029</v>
      </c>
      <c r="B17" s="72"/>
      <c r="C17" s="72"/>
      <c r="D17" s="73"/>
    </row>
    <row r="18" ht="22.9" customHeight="1" spans="1:4">
      <c r="A18" s="68" t="s">
        <v>1000</v>
      </c>
      <c r="B18" s="72">
        <v>111965</v>
      </c>
      <c r="C18" s="72">
        <v>92723</v>
      </c>
      <c r="D18" s="73">
        <f t="shared" si="0"/>
        <v>1.2075</v>
      </c>
    </row>
    <row r="19" ht="22.9" customHeight="1" spans="1:4">
      <c r="A19" s="76" t="s">
        <v>1030</v>
      </c>
      <c r="B19" s="72">
        <v>111965</v>
      </c>
      <c r="C19" s="72">
        <v>92723</v>
      </c>
      <c r="D19" s="73">
        <f t="shared" si="0"/>
        <v>1.2075</v>
      </c>
    </row>
    <row r="20" ht="22.9" customHeight="1" spans="1:4">
      <c r="A20" s="76" t="s">
        <v>1031</v>
      </c>
      <c r="B20" s="72"/>
      <c r="C20" s="72"/>
      <c r="D20" s="73"/>
    </row>
    <row r="21" ht="22.9" customHeight="1" spans="1:4">
      <c r="A21" s="76" t="s">
        <v>1032</v>
      </c>
      <c r="B21" s="72"/>
      <c r="C21" s="72"/>
      <c r="D21" s="73"/>
    </row>
    <row r="22" ht="22.9" customHeight="1" spans="1:4">
      <c r="A22" s="68" t="s">
        <v>1001</v>
      </c>
      <c r="B22" s="72">
        <v>225655</v>
      </c>
      <c r="C22" s="72">
        <v>171666</v>
      </c>
      <c r="D22" s="73">
        <f>B22/C22</f>
        <v>1.3145</v>
      </c>
    </row>
    <row r="23" ht="22.9" customHeight="1" spans="1:4">
      <c r="A23" s="77" t="s">
        <v>1002</v>
      </c>
      <c r="B23" s="72">
        <v>225655</v>
      </c>
      <c r="C23" s="72">
        <v>171666</v>
      </c>
      <c r="D23" s="73">
        <f>B23/C23</f>
        <v>1.3145</v>
      </c>
    </row>
    <row r="24" ht="22.9" customHeight="1" spans="1:4">
      <c r="A24" s="78" t="s">
        <v>1033</v>
      </c>
      <c r="B24" s="72"/>
      <c r="C24" s="72"/>
      <c r="D24" s="73"/>
    </row>
    <row r="25" ht="22.9" customHeight="1" spans="1:4">
      <c r="A25" s="78" t="s">
        <v>1034</v>
      </c>
      <c r="B25" s="72"/>
      <c r="C25" s="72"/>
      <c r="D25" s="73"/>
    </row>
    <row r="26" ht="22.9" customHeight="1" spans="1:4">
      <c r="A26" s="78" t="s">
        <v>1035</v>
      </c>
      <c r="B26" s="72"/>
      <c r="C26" s="72"/>
      <c r="D26" s="73"/>
    </row>
    <row r="27" ht="22.9" customHeight="1" spans="1:4">
      <c r="A27" s="79" t="s">
        <v>1003</v>
      </c>
      <c r="B27" s="72"/>
      <c r="C27" s="72"/>
      <c r="D27" s="73"/>
    </row>
    <row r="28" ht="22.9" customHeight="1" spans="1:4">
      <c r="A28" s="80" t="s">
        <v>1036</v>
      </c>
      <c r="B28" s="72"/>
      <c r="C28" s="72"/>
      <c r="D28" s="73"/>
    </row>
    <row r="29" ht="22.9" customHeight="1" spans="1:4">
      <c r="A29" s="80" t="s">
        <v>1037</v>
      </c>
      <c r="B29" s="72"/>
      <c r="C29" s="72"/>
      <c r="D29" s="73"/>
    </row>
    <row r="30" ht="22.9" customHeight="1" spans="1:4">
      <c r="A30" s="80" t="s">
        <v>1038</v>
      </c>
      <c r="B30" s="72"/>
      <c r="C30" s="72"/>
      <c r="D30" s="73"/>
    </row>
    <row r="31" ht="22.9" customHeight="1" spans="1:4">
      <c r="A31" s="77" t="s">
        <v>1004</v>
      </c>
      <c r="B31" s="72"/>
      <c r="C31" s="72"/>
      <c r="D31" s="73"/>
    </row>
    <row r="32" ht="22.9" customHeight="1" spans="1:4">
      <c r="A32" s="81" t="s">
        <v>1039</v>
      </c>
      <c r="B32" s="72"/>
      <c r="C32" s="72"/>
      <c r="D32" s="73"/>
    </row>
    <row r="33" ht="22.9" customHeight="1" spans="1:4">
      <c r="A33" s="81" t="s">
        <v>1037</v>
      </c>
      <c r="B33" s="72"/>
      <c r="C33" s="72"/>
      <c r="D33" s="73"/>
    </row>
    <row r="34" ht="22.9" customHeight="1" spans="1:4">
      <c r="A34" s="81" t="s">
        <v>1040</v>
      </c>
      <c r="B34" s="72"/>
      <c r="C34" s="72"/>
      <c r="D34" s="73"/>
    </row>
    <row r="35" ht="22.9" customHeight="1" spans="1:4">
      <c r="A35" s="68" t="s">
        <v>1005</v>
      </c>
      <c r="B35" s="72">
        <v>10523</v>
      </c>
      <c r="C35" s="72">
        <v>10278</v>
      </c>
      <c r="D35" s="73">
        <f t="shared" ref="D35:D41" si="1">B35/C35</f>
        <v>1.0238</v>
      </c>
    </row>
    <row r="36" ht="22.9" customHeight="1" spans="1:4">
      <c r="A36" s="82" t="s">
        <v>1041</v>
      </c>
      <c r="B36" s="72">
        <v>10523</v>
      </c>
      <c r="C36" s="72">
        <v>10278</v>
      </c>
      <c r="D36" s="73">
        <f t="shared" si="1"/>
        <v>1.0238</v>
      </c>
    </row>
    <row r="37" ht="22.9" customHeight="1" spans="1:4">
      <c r="A37" s="82" t="s">
        <v>1042</v>
      </c>
      <c r="B37" s="72"/>
      <c r="C37" s="72"/>
      <c r="D37" s="73"/>
    </row>
    <row r="38" ht="22.9" customHeight="1" spans="1:4">
      <c r="A38" s="82" t="s">
        <v>1043</v>
      </c>
      <c r="B38" s="72"/>
      <c r="C38" s="72"/>
      <c r="D38" s="73"/>
    </row>
    <row r="39" ht="22.9" customHeight="1" spans="1:4">
      <c r="A39" s="82" t="s">
        <v>1044</v>
      </c>
      <c r="B39" s="72"/>
      <c r="C39" s="72"/>
      <c r="D39" s="73"/>
    </row>
    <row r="40" ht="22.9" customHeight="1" spans="1:4">
      <c r="A40" s="68" t="s">
        <v>1006</v>
      </c>
      <c r="B40" s="72">
        <v>8614</v>
      </c>
      <c r="C40" s="72">
        <v>10729</v>
      </c>
      <c r="D40" s="73">
        <f t="shared" si="1"/>
        <v>0.8029</v>
      </c>
    </row>
    <row r="41" ht="22.9" customHeight="1" spans="1:4">
      <c r="A41" s="83" t="s">
        <v>1045</v>
      </c>
      <c r="B41" s="72">
        <v>8614</v>
      </c>
      <c r="C41" s="72">
        <v>10729</v>
      </c>
      <c r="D41" s="73">
        <f t="shared" si="1"/>
        <v>0.8029</v>
      </c>
    </row>
    <row r="42" ht="22.9" customHeight="1" spans="1:4">
      <c r="A42" s="83" t="s">
        <v>1046</v>
      </c>
      <c r="B42" s="72"/>
      <c r="C42" s="72"/>
      <c r="D42" s="73"/>
    </row>
    <row r="43" ht="22.9" customHeight="1" spans="1:4">
      <c r="A43" s="83" t="s">
        <v>1022</v>
      </c>
      <c r="B43" s="72"/>
      <c r="C43" s="72"/>
      <c r="D43" s="73"/>
    </row>
    <row r="44" ht="22.9" customHeight="1" spans="1:4">
      <c r="A44" s="83" t="s">
        <v>1047</v>
      </c>
      <c r="B44" s="72"/>
      <c r="C44" s="72"/>
      <c r="D44" s="73"/>
    </row>
    <row r="45" ht="22.9" customHeight="1" spans="1:4">
      <c r="A45" s="83" t="s">
        <v>1048</v>
      </c>
      <c r="B45" s="72"/>
      <c r="C45" s="72"/>
      <c r="D45" s="73"/>
    </row>
    <row r="46" ht="22.9" customHeight="1" spans="1:4">
      <c r="A46" s="68" t="s">
        <v>1007</v>
      </c>
      <c r="B46" s="72">
        <v>7759</v>
      </c>
      <c r="C46" s="72">
        <v>5756</v>
      </c>
      <c r="D46" s="73">
        <f>B46/C46</f>
        <v>1.348</v>
      </c>
    </row>
    <row r="47" ht="22.9" customHeight="1" spans="1:4">
      <c r="A47" s="84" t="s">
        <v>1049</v>
      </c>
      <c r="B47" s="72">
        <v>7759</v>
      </c>
      <c r="C47" s="72">
        <v>5756</v>
      </c>
      <c r="D47" s="73">
        <f>B47/C47</f>
        <v>1.348</v>
      </c>
    </row>
    <row r="48" ht="22.9" customHeight="1" spans="1:4">
      <c r="A48" s="84" t="s">
        <v>1050</v>
      </c>
      <c r="B48" s="72"/>
      <c r="C48" s="72"/>
      <c r="D48" s="73"/>
    </row>
    <row r="49" ht="22.9" customHeight="1" spans="1:4">
      <c r="A49" s="84" t="s">
        <v>1051</v>
      </c>
      <c r="B49" s="72"/>
      <c r="C49" s="72"/>
      <c r="D49" s="73"/>
    </row>
  </sheetData>
  <mergeCells count="1">
    <mergeCell ref="A2:D2"/>
  </mergeCells>
  <conditionalFormatting sqref="A5:A14">
    <cfRule type="expression" dxfId="0" priority="1" stopIfTrue="1">
      <formula>"len($A:$A)=3"</formula>
    </cfRule>
  </conditionalFormatting>
  <pageMargins left="0.707638888888889" right="0.707638888888889" top="0.747916666666667" bottom="0.747916666666667" header="0.313888888888889" footer="0.313888888888889"/>
  <pageSetup paperSize="9" scale="91" fitToHeight="0" orientation="portrait" horizontalDpi="600"/>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3"/>
  <sheetViews>
    <sheetView tabSelected="1" workbookViewId="0">
      <pane ySplit="5" topLeftCell="A84" activePane="bottomLeft" state="frozen"/>
      <selection/>
      <selection pane="bottomLeft" activeCell="A93" sqref="A2:E93"/>
    </sheetView>
  </sheetViews>
  <sheetFormatPr defaultColWidth="9" defaultRowHeight="14.25" outlineLevelCol="4"/>
  <cols>
    <col min="1" max="1" width="51.5" customWidth="1"/>
    <col min="2" max="2" width="27.5" style="17" customWidth="1"/>
    <col min="3" max="3" width="12.625" style="17" customWidth="1"/>
    <col min="4" max="4" width="12.5" style="17" customWidth="1"/>
    <col min="5" max="5" width="11.5" customWidth="1"/>
  </cols>
  <sheetData>
    <row r="1" ht="24.75" customHeight="1" spans="1:1">
      <c r="A1" s="18" t="s">
        <v>71</v>
      </c>
    </row>
    <row r="2" ht="37.5" customHeight="1" spans="1:5">
      <c r="A2" s="19" t="s">
        <v>1052</v>
      </c>
      <c r="B2" s="19"/>
      <c r="C2" s="19"/>
      <c r="D2" s="19"/>
      <c r="E2" s="19"/>
    </row>
    <row r="3" ht="24.75" customHeight="1" spans="1:5">
      <c r="A3" s="20"/>
      <c r="B3" s="21"/>
      <c r="C3" s="21"/>
      <c r="D3" s="21"/>
      <c r="E3" s="22" t="s">
        <v>84</v>
      </c>
    </row>
    <row r="4" ht="21.75" customHeight="1" spans="1:5">
      <c r="A4" s="23" t="s">
        <v>1053</v>
      </c>
      <c r="B4" s="23" t="s">
        <v>1054</v>
      </c>
      <c r="C4" s="24" t="s">
        <v>1055</v>
      </c>
      <c r="D4" s="25" t="s">
        <v>1056</v>
      </c>
      <c r="E4" s="25"/>
    </row>
    <row r="5" ht="32.45" customHeight="1" spans="1:5">
      <c r="A5" s="23"/>
      <c r="B5" s="23"/>
      <c r="C5" s="24"/>
      <c r="D5" s="25" t="s">
        <v>1057</v>
      </c>
      <c r="E5" s="25" t="s">
        <v>1058</v>
      </c>
    </row>
    <row r="6" s="15" customFormat="1" ht="24" customHeight="1" spans="1:5">
      <c r="A6" s="26" t="s">
        <v>1059</v>
      </c>
      <c r="B6" s="23"/>
      <c r="C6" s="27">
        <f t="shared" ref="C6:E6" si="0">C7+C18+C21+C24+C28+C31+C35+C74+C81+C83+C89+C91+C87</f>
        <v>101566.14</v>
      </c>
      <c r="D6" s="27">
        <f t="shared" si="0"/>
        <v>35936.8</v>
      </c>
      <c r="E6" s="27">
        <f t="shared" si="0"/>
        <v>65629.34</v>
      </c>
    </row>
    <row r="7" s="16" customFormat="1" ht="24" customHeight="1" spans="1:5">
      <c r="A7" s="28" t="s">
        <v>172</v>
      </c>
      <c r="B7" s="29"/>
      <c r="C7" s="30">
        <f t="shared" ref="C7:E7" si="1">SUM(C8:C17)</f>
        <v>7027</v>
      </c>
      <c r="D7" s="30">
        <f t="shared" si="1"/>
        <v>7027</v>
      </c>
      <c r="E7" s="30">
        <f t="shared" si="1"/>
        <v>0</v>
      </c>
    </row>
    <row r="8" ht="24" customHeight="1" spans="1:5">
      <c r="A8" s="31" t="s">
        <v>1060</v>
      </c>
      <c r="B8" s="32" t="s">
        <v>1061</v>
      </c>
      <c r="C8" s="33">
        <v>140</v>
      </c>
      <c r="D8" s="33">
        <v>140</v>
      </c>
      <c r="E8" s="33"/>
    </row>
    <row r="9" ht="24" customHeight="1" spans="1:5">
      <c r="A9" s="31" t="s">
        <v>1062</v>
      </c>
      <c r="B9" s="32" t="s">
        <v>1063</v>
      </c>
      <c r="C9" s="33">
        <v>72</v>
      </c>
      <c r="D9" s="33">
        <v>72</v>
      </c>
      <c r="E9" s="33"/>
    </row>
    <row r="10" ht="24" customHeight="1" spans="1:5">
      <c r="A10" s="31" t="s">
        <v>1064</v>
      </c>
      <c r="B10" s="32" t="s">
        <v>1065</v>
      </c>
      <c r="C10" s="33">
        <v>2900</v>
      </c>
      <c r="D10" s="33">
        <v>2900</v>
      </c>
      <c r="E10" s="33"/>
    </row>
    <row r="11" ht="24" customHeight="1" spans="1:5">
      <c r="A11" s="31" t="s">
        <v>1066</v>
      </c>
      <c r="B11" s="32" t="s">
        <v>1065</v>
      </c>
      <c r="C11" s="33">
        <v>500</v>
      </c>
      <c r="D11" s="33">
        <v>500</v>
      </c>
      <c r="E11" s="33"/>
    </row>
    <row r="12" ht="24" customHeight="1" spans="1:5">
      <c r="A12" s="31" t="s">
        <v>1067</v>
      </c>
      <c r="B12" s="32" t="s">
        <v>1068</v>
      </c>
      <c r="C12" s="33">
        <v>500</v>
      </c>
      <c r="D12" s="33">
        <v>500</v>
      </c>
      <c r="E12" s="33"/>
    </row>
    <row r="13" ht="24" customHeight="1" spans="1:5">
      <c r="A13" s="31" t="s">
        <v>1069</v>
      </c>
      <c r="B13" s="32" t="s">
        <v>1070</v>
      </c>
      <c r="C13" s="33">
        <v>190</v>
      </c>
      <c r="D13" s="33">
        <v>190</v>
      </c>
      <c r="E13" s="33"/>
    </row>
    <row r="14" ht="24" customHeight="1" spans="1:5">
      <c r="A14" s="31" t="s">
        <v>1071</v>
      </c>
      <c r="B14" s="32" t="s">
        <v>1072</v>
      </c>
      <c r="C14" s="33">
        <v>300</v>
      </c>
      <c r="D14" s="33">
        <v>300</v>
      </c>
      <c r="E14" s="33"/>
    </row>
    <row r="15" ht="24" customHeight="1" spans="1:5">
      <c r="A15" s="31" t="s">
        <v>1073</v>
      </c>
      <c r="B15" s="32" t="s">
        <v>1074</v>
      </c>
      <c r="C15" s="33">
        <v>2195</v>
      </c>
      <c r="D15" s="33">
        <v>2195</v>
      </c>
      <c r="E15" s="33"/>
    </row>
    <row r="16" ht="24" customHeight="1" spans="1:5">
      <c r="A16" s="31" t="s">
        <v>1075</v>
      </c>
      <c r="B16" s="32" t="s">
        <v>1074</v>
      </c>
      <c r="C16" s="33">
        <v>50</v>
      </c>
      <c r="D16" s="33">
        <v>50</v>
      </c>
      <c r="E16" s="33"/>
    </row>
    <row r="17" s="16" customFormat="1" ht="24" customHeight="1" spans="1:5">
      <c r="A17" s="34" t="s">
        <v>1076</v>
      </c>
      <c r="B17" s="35" t="s">
        <v>1077</v>
      </c>
      <c r="C17" s="36">
        <v>180</v>
      </c>
      <c r="D17" s="36">
        <v>180</v>
      </c>
      <c r="E17" s="36"/>
    </row>
    <row r="18" ht="24" customHeight="1" spans="1:5">
      <c r="A18" s="37" t="s">
        <v>326</v>
      </c>
      <c r="B18" s="29"/>
      <c r="C18" s="30">
        <f t="shared" ref="C18:E18" si="2">SUM(C19:C20)</f>
        <v>830</v>
      </c>
      <c r="D18" s="30">
        <f t="shared" si="2"/>
        <v>830</v>
      </c>
      <c r="E18" s="30">
        <f t="shared" si="2"/>
        <v>0</v>
      </c>
    </row>
    <row r="19" ht="24" customHeight="1" spans="1:5">
      <c r="A19" s="31" t="s">
        <v>1078</v>
      </c>
      <c r="B19" s="32" t="s">
        <v>1079</v>
      </c>
      <c r="C19" s="33">
        <v>300</v>
      </c>
      <c r="D19" s="33">
        <v>300</v>
      </c>
      <c r="E19" s="33"/>
    </row>
    <row r="20" s="16" customFormat="1" ht="24" customHeight="1" spans="1:5">
      <c r="A20" s="31" t="s">
        <v>1080</v>
      </c>
      <c r="B20" s="32" t="s">
        <v>1079</v>
      </c>
      <c r="C20" s="33">
        <v>530</v>
      </c>
      <c r="D20" s="33">
        <v>530</v>
      </c>
      <c r="E20" s="33"/>
    </row>
    <row r="21" ht="24" customHeight="1" spans="1:5">
      <c r="A21" s="37" t="s">
        <v>357</v>
      </c>
      <c r="B21" s="29"/>
      <c r="C21" s="30">
        <f t="shared" ref="C21:E21" si="3">SUM(C22:C23)</f>
        <v>3510</v>
      </c>
      <c r="D21" s="30">
        <f t="shared" si="3"/>
        <v>3510</v>
      </c>
      <c r="E21" s="30">
        <f t="shared" si="3"/>
        <v>0</v>
      </c>
    </row>
    <row r="22" ht="24" customHeight="1" spans="1:5">
      <c r="A22" s="31" t="s">
        <v>1081</v>
      </c>
      <c r="B22" s="32" t="s">
        <v>1082</v>
      </c>
      <c r="C22" s="33">
        <v>3350</v>
      </c>
      <c r="D22" s="33">
        <v>3350</v>
      </c>
      <c r="E22" s="33"/>
    </row>
    <row r="23" s="16" customFormat="1" ht="24" customHeight="1" spans="1:5">
      <c r="A23" s="31" t="s">
        <v>1083</v>
      </c>
      <c r="B23" s="32" t="s">
        <v>1084</v>
      </c>
      <c r="C23" s="33">
        <v>160</v>
      </c>
      <c r="D23" s="33">
        <v>160</v>
      </c>
      <c r="E23" s="33"/>
    </row>
    <row r="24" ht="24" customHeight="1" spans="1:5">
      <c r="A24" s="37" t="s">
        <v>379</v>
      </c>
      <c r="B24" s="29"/>
      <c r="C24" s="30">
        <f t="shared" ref="C24:E24" si="4">SUM(C25:C27)</f>
        <v>530</v>
      </c>
      <c r="D24" s="30">
        <f t="shared" si="4"/>
        <v>530</v>
      </c>
      <c r="E24" s="30">
        <f t="shared" si="4"/>
        <v>0</v>
      </c>
    </row>
    <row r="25" ht="24" customHeight="1" spans="1:5">
      <c r="A25" s="31" t="s">
        <v>1085</v>
      </c>
      <c r="B25" s="32" t="s">
        <v>1086</v>
      </c>
      <c r="C25" s="33">
        <v>50</v>
      </c>
      <c r="D25" s="33">
        <v>50</v>
      </c>
      <c r="E25" s="33"/>
    </row>
    <row r="26" ht="24" customHeight="1" spans="1:5">
      <c r="A26" s="31" t="s">
        <v>1087</v>
      </c>
      <c r="B26" s="32" t="s">
        <v>1088</v>
      </c>
      <c r="C26" s="33">
        <v>80</v>
      </c>
      <c r="D26" s="33">
        <v>80</v>
      </c>
      <c r="E26" s="33"/>
    </row>
    <row r="27" s="16" customFormat="1" ht="24" customHeight="1" spans="1:5">
      <c r="A27" s="31" t="s">
        <v>1089</v>
      </c>
      <c r="B27" s="38" t="s">
        <v>1090</v>
      </c>
      <c r="C27" s="33">
        <v>400</v>
      </c>
      <c r="D27" s="33">
        <v>400</v>
      </c>
      <c r="E27" s="33"/>
    </row>
    <row r="28" ht="24" customHeight="1" spans="1:5">
      <c r="A28" s="37" t="s">
        <v>408</v>
      </c>
      <c r="B28" s="29"/>
      <c r="C28" s="30">
        <f t="shared" ref="C28:E28" si="5">SUM(C29:C30)</f>
        <v>85</v>
      </c>
      <c r="D28" s="30">
        <f t="shared" si="5"/>
        <v>85</v>
      </c>
      <c r="E28" s="30">
        <f t="shared" si="5"/>
        <v>0</v>
      </c>
    </row>
    <row r="29" ht="24" customHeight="1" spans="1:5">
      <c r="A29" s="34" t="s">
        <v>1091</v>
      </c>
      <c r="B29" s="35" t="s">
        <v>1092</v>
      </c>
      <c r="C29" s="36">
        <v>50</v>
      </c>
      <c r="D29" s="36">
        <v>50</v>
      </c>
      <c r="E29" s="36"/>
    </row>
    <row r="30" s="16" customFormat="1" ht="24" customHeight="1" spans="1:5">
      <c r="A30" s="31" t="s">
        <v>1093</v>
      </c>
      <c r="B30" s="32" t="s">
        <v>1094</v>
      </c>
      <c r="C30" s="33">
        <v>35</v>
      </c>
      <c r="D30" s="33">
        <v>35</v>
      </c>
      <c r="E30" s="33"/>
    </row>
    <row r="31" ht="24" customHeight="1" spans="1:5">
      <c r="A31" s="37" t="s">
        <v>462</v>
      </c>
      <c r="B31" s="29"/>
      <c r="C31" s="30">
        <f t="shared" ref="C31:E31" si="6">SUM(C32:C34)</f>
        <v>2052.8</v>
      </c>
      <c r="D31" s="30">
        <f t="shared" si="6"/>
        <v>2052.8</v>
      </c>
      <c r="E31" s="30">
        <f t="shared" si="6"/>
        <v>0</v>
      </c>
    </row>
    <row r="32" ht="24" customHeight="1" spans="1:5">
      <c r="A32" s="31" t="s">
        <v>1095</v>
      </c>
      <c r="B32" s="32" t="s">
        <v>1096</v>
      </c>
      <c r="C32" s="33">
        <v>112.8</v>
      </c>
      <c r="D32" s="33">
        <v>112.8</v>
      </c>
      <c r="E32" s="33"/>
    </row>
    <row r="33" ht="24" customHeight="1" spans="1:5">
      <c r="A33" s="31" t="s">
        <v>1097</v>
      </c>
      <c r="B33" s="32" t="s">
        <v>1096</v>
      </c>
      <c r="C33" s="33">
        <v>1800</v>
      </c>
      <c r="D33" s="33">
        <v>1800</v>
      </c>
      <c r="E33" s="33"/>
    </row>
    <row r="34" s="16" customFormat="1" ht="24" customHeight="1" spans="1:5">
      <c r="A34" s="31" t="s">
        <v>1098</v>
      </c>
      <c r="B34" s="32" t="s">
        <v>1096</v>
      </c>
      <c r="C34" s="33">
        <v>140</v>
      </c>
      <c r="D34" s="33">
        <v>140</v>
      </c>
      <c r="E34" s="33"/>
    </row>
    <row r="35" ht="24" customHeight="1" spans="1:5">
      <c r="A35" s="37" t="s">
        <v>515</v>
      </c>
      <c r="B35" s="29"/>
      <c r="C35" s="30">
        <f t="shared" ref="C35:E35" si="7">SUM(C36:C48)+SUM(C53:C57)+SUM(C63:C65)+C69+C72+C73</f>
        <v>64629.34</v>
      </c>
      <c r="D35" s="30">
        <f t="shared" si="7"/>
        <v>0</v>
      </c>
      <c r="E35" s="30">
        <f t="shared" si="7"/>
        <v>64629.34</v>
      </c>
    </row>
    <row r="36" ht="24" customHeight="1" spans="1:5">
      <c r="A36" s="31" t="s">
        <v>1099</v>
      </c>
      <c r="B36" s="32" t="s">
        <v>1100</v>
      </c>
      <c r="C36" s="33">
        <v>500</v>
      </c>
      <c r="D36" s="33"/>
      <c r="E36" s="33">
        <v>500</v>
      </c>
    </row>
    <row r="37" ht="24" customHeight="1" spans="1:5">
      <c r="A37" s="31" t="s">
        <v>1101</v>
      </c>
      <c r="B37" s="32" t="s">
        <v>1100</v>
      </c>
      <c r="C37" s="33">
        <v>4516.8</v>
      </c>
      <c r="D37" s="33"/>
      <c r="E37" s="33">
        <v>4516.8</v>
      </c>
    </row>
    <row r="38" ht="24" customHeight="1" spans="1:5">
      <c r="A38" s="31" t="s">
        <v>1102</v>
      </c>
      <c r="B38" s="32" t="s">
        <v>1103</v>
      </c>
      <c r="C38" s="33">
        <v>3078</v>
      </c>
      <c r="D38" s="33"/>
      <c r="E38" s="33">
        <v>3078</v>
      </c>
    </row>
    <row r="39" ht="24" customHeight="1" spans="1:5">
      <c r="A39" s="31" t="s">
        <v>1104</v>
      </c>
      <c r="B39" s="32" t="s">
        <v>1103</v>
      </c>
      <c r="C39" s="33">
        <v>4000</v>
      </c>
      <c r="D39" s="33"/>
      <c r="E39" s="33">
        <v>4000</v>
      </c>
    </row>
    <row r="40" ht="24" customHeight="1" spans="1:5">
      <c r="A40" s="31" t="s">
        <v>1105</v>
      </c>
      <c r="B40" s="32" t="s">
        <v>1103</v>
      </c>
      <c r="C40" s="33">
        <v>4000</v>
      </c>
      <c r="D40" s="33"/>
      <c r="E40" s="33">
        <v>4000</v>
      </c>
    </row>
    <row r="41" ht="24" customHeight="1" spans="1:5">
      <c r="A41" s="31" t="s">
        <v>1106</v>
      </c>
      <c r="B41" s="32" t="s">
        <v>1107</v>
      </c>
      <c r="C41" s="33">
        <v>100</v>
      </c>
      <c r="D41" s="33"/>
      <c r="E41" s="33">
        <v>100</v>
      </c>
    </row>
    <row r="42" ht="24" customHeight="1" spans="1:5">
      <c r="A42" s="31" t="s">
        <v>1108</v>
      </c>
      <c r="B42" s="32" t="s">
        <v>1109</v>
      </c>
      <c r="C42" s="33">
        <v>120</v>
      </c>
      <c r="D42" s="33"/>
      <c r="E42" s="33">
        <v>120</v>
      </c>
    </row>
    <row r="43" ht="24" customHeight="1" spans="1:5">
      <c r="A43" s="31" t="s">
        <v>1110</v>
      </c>
      <c r="B43" s="32" t="s">
        <v>1111</v>
      </c>
      <c r="C43" s="33">
        <v>2866.36</v>
      </c>
      <c r="D43" s="33"/>
      <c r="E43" s="33">
        <v>2866.36</v>
      </c>
    </row>
    <row r="44" ht="24" customHeight="1" spans="1:5">
      <c r="A44" s="31" t="s">
        <v>1112</v>
      </c>
      <c r="B44" s="32" t="s">
        <v>1113</v>
      </c>
      <c r="C44" s="33">
        <v>1000</v>
      </c>
      <c r="D44" s="33"/>
      <c r="E44" s="33">
        <v>1000</v>
      </c>
    </row>
    <row r="45" s="16" customFormat="1" ht="24" customHeight="1" spans="1:5">
      <c r="A45" s="31" t="s">
        <v>1114</v>
      </c>
      <c r="B45" s="32" t="s">
        <v>1113</v>
      </c>
      <c r="C45" s="33">
        <v>1085</v>
      </c>
      <c r="D45" s="33"/>
      <c r="E45" s="33">
        <v>1085</v>
      </c>
    </row>
    <row r="46" ht="24" customHeight="1" spans="1:5">
      <c r="A46" s="31" t="s">
        <v>1115</v>
      </c>
      <c r="B46" s="32" t="s">
        <v>1116</v>
      </c>
      <c r="C46" s="33">
        <v>2000</v>
      </c>
      <c r="D46" s="33"/>
      <c r="E46" s="33">
        <v>2000</v>
      </c>
    </row>
    <row r="47" ht="24" customHeight="1" spans="1:5">
      <c r="A47" s="31" t="s">
        <v>1117</v>
      </c>
      <c r="B47" s="32" t="s">
        <v>1118</v>
      </c>
      <c r="C47" s="33">
        <v>120</v>
      </c>
      <c r="D47" s="33"/>
      <c r="E47" s="33">
        <v>120</v>
      </c>
    </row>
    <row r="48" ht="24" customHeight="1" spans="1:5">
      <c r="A48" s="31" t="s">
        <v>1119</v>
      </c>
      <c r="B48" s="32"/>
      <c r="C48" s="33">
        <f t="shared" ref="C48:E48" si="8">SUM(C49:C52)</f>
        <v>2625</v>
      </c>
      <c r="D48" s="33">
        <f t="shared" si="8"/>
        <v>0</v>
      </c>
      <c r="E48" s="33">
        <f t="shared" si="8"/>
        <v>2625</v>
      </c>
    </row>
    <row r="49" ht="24" customHeight="1" spans="1:5">
      <c r="A49" s="39" t="s">
        <v>1120</v>
      </c>
      <c r="B49" s="40" t="s">
        <v>1118</v>
      </c>
      <c r="C49" s="41">
        <v>1980</v>
      </c>
      <c r="D49" s="41"/>
      <c r="E49" s="41">
        <v>1980</v>
      </c>
    </row>
    <row r="50" s="16" customFormat="1" ht="24" customHeight="1" spans="1:5">
      <c r="A50" s="42" t="s">
        <v>1121</v>
      </c>
      <c r="B50" s="40" t="s">
        <v>1118</v>
      </c>
      <c r="C50" s="41">
        <v>450</v>
      </c>
      <c r="D50" s="41"/>
      <c r="E50" s="41">
        <v>450</v>
      </c>
    </row>
    <row r="51" ht="24" customHeight="1" spans="1:5">
      <c r="A51" s="42" t="s">
        <v>1122</v>
      </c>
      <c r="B51" s="40" t="s">
        <v>1118</v>
      </c>
      <c r="C51" s="41">
        <v>189</v>
      </c>
      <c r="D51" s="41"/>
      <c r="E51" s="41">
        <v>189</v>
      </c>
    </row>
    <row r="52" s="16" customFormat="1" ht="24" customHeight="1" spans="1:5">
      <c r="A52" s="42" t="s">
        <v>1123</v>
      </c>
      <c r="B52" s="40" t="s">
        <v>1118</v>
      </c>
      <c r="C52" s="41">
        <v>6</v>
      </c>
      <c r="D52" s="41"/>
      <c r="E52" s="41">
        <v>6</v>
      </c>
    </row>
    <row r="53" ht="24" customHeight="1" spans="1:5">
      <c r="A53" s="31" t="s">
        <v>1124</v>
      </c>
      <c r="B53" s="32" t="s">
        <v>1125</v>
      </c>
      <c r="C53" s="33">
        <v>1675</v>
      </c>
      <c r="D53" s="33"/>
      <c r="E53" s="33">
        <v>1675</v>
      </c>
    </row>
    <row r="54" s="16" customFormat="1" ht="24" customHeight="1" spans="1:5">
      <c r="A54" s="31" t="s">
        <v>1126</v>
      </c>
      <c r="B54" s="32" t="s">
        <v>1125</v>
      </c>
      <c r="C54" s="33">
        <v>2000</v>
      </c>
      <c r="D54" s="33"/>
      <c r="E54" s="33">
        <v>2000</v>
      </c>
    </row>
    <row r="55" ht="24" customHeight="1" spans="1:5">
      <c r="A55" s="31" t="s">
        <v>1127</v>
      </c>
      <c r="B55" s="32" t="s">
        <v>1128</v>
      </c>
      <c r="C55" s="33">
        <v>5000</v>
      </c>
      <c r="D55" s="33"/>
      <c r="E55" s="33">
        <v>5000</v>
      </c>
    </row>
    <row r="56" ht="24" customHeight="1" spans="1:5">
      <c r="A56" s="31" t="s">
        <v>1129</v>
      </c>
      <c r="B56" s="32" t="s">
        <v>1065</v>
      </c>
      <c r="C56" s="33">
        <v>1565</v>
      </c>
      <c r="D56" s="33"/>
      <c r="E56" s="33">
        <v>1565</v>
      </c>
    </row>
    <row r="57" ht="24" customHeight="1" spans="1:5">
      <c r="A57" s="31" t="s">
        <v>1130</v>
      </c>
      <c r="B57" s="32"/>
      <c r="C57" s="33">
        <f t="shared" ref="C57:E57" si="9">SUM(C58:C62)</f>
        <v>10513</v>
      </c>
      <c r="D57" s="33">
        <f t="shared" si="9"/>
        <v>0</v>
      </c>
      <c r="E57" s="33">
        <f t="shared" si="9"/>
        <v>10513</v>
      </c>
    </row>
    <row r="58" ht="24" customHeight="1" spans="1:5">
      <c r="A58" s="39" t="s">
        <v>1131</v>
      </c>
      <c r="B58" s="40" t="s">
        <v>1132</v>
      </c>
      <c r="C58" s="41">
        <v>2500</v>
      </c>
      <c r="D58" s="41"/>
      <c r="E58" s="41">
        <v>2500</v>
      </c>
    </row>
    <row r="59" ht="24" customHeight="1" spans="1:5">
      <c r="A59" s="42" t="s">
        <v>1133</v>
      </c>
      <c r="B59" s="40" t="s">
        <v>1132</v>
      </c>
      <c r="C59" s="41">
        <v>1000</v>
      </c>
      <c r="D59" s="41"/>
      <c r="E59" s="41">
        <v>1000</v>
      </c>
    </row>
    <row r="60" ht="24" customHeight="1" spans="1:5">
      <c r="A60" s="42" t="s">
        <v>1134</v>
      </c>
      <c r="B60" s="40" t="s">
        <v>1132</v>
      </c>
      <c r="C60" s="41">
        <v>900</v>
      </c>
      <c r="D60" s="41"/>
      <c r="E60" s="41">
        <v>900</v>
      </c>
    </row>
    <row r="61" ht="24" customHeight="1" spans="1:5">
      <c r="A61" s="42" t="s">
        <v>1135</v>
      </c>
      <c r="B61" s="40" t="s">
        <v>1132</v>
      </c>
      <c r="C61" s="41">
        <v>600</v>
      </c>
      <c r="D61" s="41"/>
      <c r="E61" s="41">
        <v>600</v>
      </c>
    </row>
    <row r="62" ht="24" customHeight="1" spans="1:5">
      <c r="A62" s="42" t="s">
        <v>1136</v>
      </c>
      <c r="B62" s="40" t="s">
        <v>1137</v>
      </c>
      <c r="C62" s="41">
        <v>5513</v>
      </c>
      <c r="D62" s="41"/>
      <c r="E62" s="41">
        <v>5513</v>
      </c>
    </row>
    <row r="63" ht="24" customHeight="1" spans="1:5">
      <c r="A63" s="31" t="s">
        <v>1138</v>
      </c>
      <c r="B63" s="32" t="s">
        <v>1096</v>
      </c>
      <c r="C63" s="33">
        <v>3000</v>
      </c>
      <c r="D63" s="33"/>
      <c r="E63" s="33">
        <v>3000</v>
      </c>
    </row>
    <row r="64" ht="24" customHeight="1" spans="1:5">
      <c r="A64" s="43" t="s">
        <v>1139</v>
      </c>
      <c r="B64" s="32" t="s">
        <v>1116</v>
      </c>
      <c r="C64" s="33">
        <v>5000</v>
      </c>
      <c r="D64" s="33">
        <v>0</v>
      </c>
      <c r="E64" s="33">
        <v>5000</v>
      </c>
    </row>
    <row r="65" ht="24" customHeight="1" spans="1:5">
      <c r="A65" s="43" t="s">
        <v>1140</v>
      </c>
      <c r="B65" s="32" t="s">
        <v>1116</v>
      </c>
      <c r="C65" s="33">
        <v>4978</v>
      </c>
      <c r="D65" s="33">
        <v>0</v>
      </c>
      <c r="E65" s="33">
        <v>4978</v>
      </c>
    </row>
    <row r="66" ht="24" customHeight="1" spans="1:5">
      <c r="A66" s="44" t="s">
        <v>1141</v>
      </c>
      <c r="B66" s="40" t="s">
        <v>1116</v>
      </c>
      <c r="C66" s="41">
        <v>4000</v>
      </c>
      <c r="D66" s="41">
        <v>0</v>
      </c>
      <c r="E66" s="41">
        <v>4000</v>
      </c>
    </row>
    <row r="67" ht="24" customHeight="1" spans="1:5">
      <c r="A67" s="45" t="s">
        <v>1142</v>
      </c>
      <c r="B67" s="40" t="s">
        <v>1116</v>
      </c>
      <c r="C67" s="41">
        <v>378</v>
      </c>
      <c r="D67" s="41">
        <v>0</v>
      </c>
      <c r="E67" s="41">
        <v>378</v>
      </c>
    </row>
    <row r="68" ht="24" customHeight="1" spans="1:5">
      <c r="A68" s="45" t="s">
        <v>1143</v>
      </c>
      <c r="B68" s="40" t="s">
        <v>1116</v>
      </c>
      <c r="C68" s="41">
        <v>600</v>
      </c>
      <c r="D68" s="41">
        <v>0</v>
      </c>
      <c r="E68" s="41">
        <v>600</v>
      </c>
    </row>
    <row r="69" ht="24" customHeight="1" spans="1:5">
      <c r="A69" s="43" t="s">
        <v>1144</v>
      </c>
      <c r="B69" s="32" t="s">
        <v>1116</v>
      </c>
      <c r="C69" s="33">
        <v>1778.95</v>
      </c>
      <c r="D69" s="33">
        <v>0</v>
      </c>
      <c r="E69" s="33">
        <v>1778.95</v>
      </c>
    </row>
    <row r="70" ht="24" customHeight="1" spans="1:5">
      <c r="A70" s="44" t="s">
        <v>1145</v>
      </c>
      <c r="B70" s="40" t="s">
        <v>1116</v>
      </c>
      <c r="C70" s="41">
        <v>1630</v>
      </c>
      <c r="D70" s="41">
        <v>0</v>
      </c>
      <c r="E70" s="41">
        <v>1630</v>
      </c>
    </row>
    <row r="71" ht="24" customHeight="1" spans="1:5">
      <c r="A71" s="45" t="s">
        <v>1146</v>
      </c>
      <c r="B71" s="40" t="s">
        <v>1116</v>
      </c>
      <c r="C71" s="41">
        <v>148.95</v>
      </c>
      <c r="D71" s="41">
        <v>0</v>
      </c>
      <c r="E71" s="41">
        <v>148.95</v>
      </c>
    </row>
    <row r="72" ht="24" customHeight="1" spans="1:5">
      <c r="A72" s="43" t="s">
        <v>1147</v>
      </c>
      <c r="B72" s="32" t="s">
        <v>1148</v>
      </c>
      <c r="C72" s="33">
        <v>3048.23</v>
      </c>
      <c r="D72" s="33">
        <v>0</v>
      </c>
      <c r="E72" s="33">
        <v>3048.23</v>
      </c>
    </row>
    <row r="73" ht="24" customHeight="1" spans="1:5">
      <c r="A73" s="46" t="s">
        <v>1149</v>
      </c>
      <c r="B73" s="47" t="s">
        <v>1118</v>
      </c>
      <c r="C73" s="48">
        <v>60</v>
      </c>
      <c r="D73" s="48"/>
      <c r="E73" s="48">
        <v>60</v>
      </c>
    </row>
    <row r="74" ht="24" customHeight="1" spans="1:5">
      <c r="A74" s="37" t="s">
        <v>528</v>
      </c>
      <c r="B74" s="29"/>
      <c r="C74" s="30">
        <f t="shared" ref="C74:E74" si="10">C75+C78+C79+C80</f>
        <v>13100</v>
      </c>
      <c r="D74" s="30">
        <f t="shared" si="10"/>
        <v>13100</v>
      </c>
      <c r="E74" s="30">
        <f t="shared" si="10"/>
        <v>0</v>
      </c>
    </row>
    <row r="75" ht="24" customHeight="1" spans="1:5">
      <c r="A75" s="49" t="s">
        <v>1150</v>
      </c>
      <c r="B75" s="38"/>
      <c r="C75" s="50">
        <f t="shared" ref="C75:E75" si="11">C76+C77</f>
        <v>11000</v>
      </c>
      <c r="D75" s="50">
        <f t="shared" si="11"/>
        <v>11000</v>
      </c>
      <c r="E75" s="50">
        <f t="shared" si="11"/>
        <v>0</v>
      </c>
    </row>
    <row r="76" ht="24" customHeight="1" spans="1:5">
      <c r="A76" s="39" t="s">
        <v>1151</v>
      </c>
      <c r="B76" s="40" t="s">
        <v>1152</v>
      </c>
      <c r="C76" s="41">
        <v>150</v>
      </c>
      <c r="D76" s="41">
        <v>150</v>
      </c>
      <c r="E76" s="41"/>
    </row>
    <row r="77" ht="24" customHeight="1" spans="1:5">
      <c r="A77" s="42" t="s">
        <v>1153</v>
      </c>
      <c r="B77" s="40" t="s">
        <v>1128</v>
      </c>
      <c r="C77" s="41">
        <v>10850</v>
      </c>
      <c r="D77" s="41">
        <v>10850</v>
      </c>
      <c r="E77" s="41"/>
    </row>
    <row r="78" ht="24" customHeight="1" spans="1:5">
      <c r="A78" s="31" t="s">
        <v>1154</v>
      </c>
      <c r="B78" s="32" t="s">
        <v>1128</v>
      </c>
      <c r="C78" s="33">
        <v>2000</v>
      </c>
      <c r="D78" s="33">
        <v>2000</v>
      </c>
      <c r="E78" s="33"/>
    </row>
    <row r="79" ht="24" customHeight="1" spans="1:5">
      <c r="A79" s="51" t="s">
        <v>1155</v>
      </c>
      <c r="B79" s="52" t="s">
        <v>1156</v>
      </c>
      <c r="C79" s="53">
        <v>70</v>
      </c>
      <c r="D79" s="53">
        <v>70</v>
      </c>
      <c r="E79" s="53"/>
    </row>
    <row r="80" ht="24" customHeight="1" spans="1:5">
      <c r="A80" s="51" t="s">
        <v>1157</v>
      </c>
      <c r="B80" s="52" t="s">
        <v>1156</v>
      </c>
      <c r="C80" s="53">
        <v>30</v>
      </c>
      <c r="D80" s="53">
        <v>30</v>
      </c>
      <c r="E80" s="53"/>
    </row>
    <row r="81" ht="24" customHeight="1" spans="1:5">
      <c r="A81" s="37" t="s">
        <v>583</v>
      </c>
      <c r="B81" s="29"/>
      <c r="C81" s="30">
        <f t="shared" ref="C81:E81" si="12">C82</f>
        <v>6000</v>
      </c>
      <c r="D81" s="30">
        <f t="shared" si="12"/>
        <v>6000</v>
      </c>
      <c r="E81" s="30">
        <f t="shared" si="12"/>
        <v>0</v>
      </c>
    </row>
    <row r="82" ht="24" customHeight="1" spans="1:5">
      <c r="A82" s="31" t="s">
        <v>1158</v>
      </c>
      <c r="B82" s="32" t="s">
        <v>1159</v>
      </c>
      <c r="C82" s="33">
        <v>6000</v>
      </c>
      <c r="D82" s="33">
        <v>6000</v>
      </c>
      <c r="E82" s="33"/>
    </row>
    <row r="83" ht="24" customHeight="1" spans="1:5">
      <c r="A83" s="37" t="s">
        <v>596</v>
      </c>
      <c r="B83" s="29"/>
      <c r="C83" s="30">
        <f t="shared" ref="C83:E83" si="13">SUM(C84:C86)</f>
        <v>2080</v>
      </c>
      <c r="D83" s="30">
        <f t="shared" si="13"/>
        <v>2080</v>
      </c>
      <c r="E83" s="30">
        <f t="shared" si="13"/>
        <v>0</v>
      </c>
    </row>
    <row r="84" ht="24" customHeight="1" spans="1:5">
      <c r="A84" s="34" t="s">
        <v>1160</v>
      </c>
      <c r="B84" s="32" t="s">
        <v>1159</v>
      </c>
      <c r="C84" s="36">
        <v>120</v>
      </c>
      <c r="D84" s="36">
        <v>120</v>
      </c>
      <c r="E84" s="36">
        <v>0</v>
      </c>
    </row>
    <row r="85" ht="24" customHeight="1" spans="1:5">
      <c r="A85" s="34" t="s">
        <v>1161</v>
      </c>
      <c r="B85" s="32" t="s">
        <v>1159</v>
      </c>
      <c r="C85" s="36">
        <v>300</v>
      </c>
      <c r="D85" s="36">
        <v>300</v>
      </c>
      <c r="E85" s="36">
        <v>0</v>
      </c>
    </row>
    <row r="86" ht="24" customHeight="1" spans="1:5">
      <c r="A86" s="31" t="s">
        <v>1162</v>
      </c>
      <c r="B86" s="32" t="s">
        <v>1065</v>
      </c>
      <c r="C86" s="33">
        <v>1660</v>
      </c>
      <c r="D86" s="33">
        <v>1660</v>
      </c>
      <c r="E86" s="33"/>
    </row>
    <row r="87" ht="24" customHeight="1" spans="1:5">
      <c r="A87" s="37" t="s">
        <v>607</v>
      </c>
      <c r="B87" s="29"/>
      <c r="C87" s="30">
        <f t="shared" ref="C87:E87" si="14">C88</f>
        <v>672</v>
      </c>
      <c r="D87" s="30">
        <f t="shared" si="14"/>
        <v>672</v>
      </c>
      <c r="E87" s="30">
        <f t="shared" si="14"/>
        <v>0</v>
      </c>
    </row>
    <row r="88" ht="24" customHeight="1" spans="1:5">
      <c r="A88" s="34" t="s">
        <v>1163</v>
      </c>
      <c r="B88" s="32" t="s">
        <v>1159</v>
      </c>
      <c r="C88" s="33">
        <v>672</v>
      </c>
      <c r="D88" s="33">
        <v>672</v>
      </c>
      <c r="E88" s="33">
        <v>0</v>
      </c>
    </row>
    <row r="89" ht="24" customHeight="1" spans="1:5">
      <c r="A89" s="37" t="s">
        <v>637</v>
      </c>
      <c r="B89" s="29"/>
      <c r="C89" s="30">
        <f t="shared" ref="C89:E89" si="15">C90</f>
        <v>50</v>
      </c>
      <c r="D89" s="30">
        <f t="shared" si="15"/>
        <v>50</v>
      </c>
      <c r="E89" s="30">
        <f t="shared" si="15"/>
        <v>0</v>
      </c>
    </row>
    <row r="90" ht="24" customHeight="1" spans="1:5">
      <c r="A90" s="31" t="s">
        <v>1164</v>
      </c>
      <c r="B90" s="32" t="s">
        <v>1103</v>
      </c>
      <c r="C90" s="33">
        <v>50</v>
      </c>
      <c r="D90" s="33">
        <v>50</v>
      </c>
      <c r="E90" s="33"/>
    </row>
    <row r="91" ht="24" customHeight="1" spans="1:5">
      <c r="A91" s="37" t="s">
        <v>663</v>
      </c>
      <c r="B91" s="29"/>
      <c r="C91" s="30">
        <f t="shared" ref="C91:E91" si="16">C92</f>
        <v>1000</v>
      </c>
      <c r="D91" s="30">
        <f t="shared" si="16"/>
        <v>0</v>
      </c>
      <c r="E91" s="30">
        <f t="shared" si="16"/>
        <v>1000</v>
      </c>
    </row>
    <row r="92" ht="24" customHeight="1" spans="1:5">
      <c r="A92" s="31" t="s">
        <v>1165</v>
      </c>
      <c r="B92" s="32" t="s">
        <v>1152</v>
      </c>
      <c r="C92" s="33">
        <v>1000</v>
      </c>
      <c r="D92" s="33"/>
      <c r="E92" s="33">
        <v>1000</v>
      </c>
    </row>
    <row r="93" ht="96" customHeight="1" spans="1:5">
      <c r="A93" s="54" t="s">
        <v>1166</v>
      </c>
      <c r="B93" s="54"/>
      <c r="C93" s="54"/>
      <c r="D93" s="54"/>
      <c r="E93" s="54"/>
    </row>
  </sheetData>
  <mergeCells count="6">
    <mergeCell ref="A2:E2"/>
    <mergeCell ref="D4:E4"/>
    <mergeCell ref="A93:E93"/>
    <mergeCell ref="A4:A5"/>
    <mergeCell ref="B4:B5"/>
    <mergeCell ref="C4:C5"/>
  </mergeCells>
  <pageMargins left="0.708333333333333" right="0.708333333333333" top="0.747916666666667" bottom="0.747916666666667" header="0.314583333333333" footer="0.314583333333333"/>
  <pageSetup paperSize="9" fitToHeight="0" orientation="landscape" horizontalDpi="600"/>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J13" sqref="J13"/>
    </sheetView>
  </sheetViews>
  <sheetFormatPr defaultColWidth="8.75" defaultRowHeight="14.25" outlineLevelCol="2"/>
  <cols>
    <col min="1" max="1" width="11.375" style="2" customWidth="1"/>
    <col min="2" max="2" width="34.25" style="2" customWidth="1"/>
    <col min="3" max="3" width="34.125" style="2" customWidth="1"/>
    <col min="4" max="16384" width="8.75" style="2"/>
  </cols>
  <sheetData>
    <row r="1" s="2" customFormat="1" spans="1:1">
      <c r="A1" s="2" t="s">
        <v>74</v>
      </c>
    </row>
    <row r="2" s="2" customFormat="1" ht="29.45" customHeight="1" spans="1:3">
      <c r="A2" s="3" t="s">
        <v>1167</v>
      </c>
      <c r="B2" s="3"/>
      <c r="C2" s="3"/>
    </row>
    <row r="3" s="2" customFormat="1" ht="25.9" customHeight="1" spans="1:3">
      <c r="A3" s="12"/>
      <c r="B3" s="5"/>
      <c r="C3" s="6" t="s">
        <v>84</v>
      </c>
    </row>
    <row r="4" s="2" customFormat="1" ht="27.75" customHeight="1" spans="1:3">
      <c r="A4" s="7" t="s">
        <v>1168</v>
      </c>
      <c r="B4" s="7"/>
      <c r="C4" s="7" t="s">
        <v>753</v>
      </c>
    </row>
    <row r="5" s="2" customFormat="1" ht="27.75" customHeight="1" spans="1:3">
      <c r="A5" s="8" t="s">
        <v>1169</v>
      </c>
      <c r="B5" s="8"/>
      <c r="C5" s="9">
        <v>1583877</v>
      </c>
    </row>
    <row r="6" s="2" customFormat="1" ht="27.75" customHeight="1" spans="1:3">
      <c r="A6" s="8" t="s">
        <v>1170</v>
      </c>
      <c r="B6" s="8"/>
      <c r="C6" s="9">
        <v>236788</v>
      </c>
    </row>
    <row r="7" s="2" customFormat="1" ht="27.75" customHeight="1" spans="1:3">
      <c r="A7" s="8" t="s">
        <v>1171</v>
      </c>
      <c r="B7" s="8"/>
      <c r="C7" s="9">
        <v>148325</v>
      </c>
    </row>
    <row r="8" s="2" customFormat="1" ht="27.75" customHeight="1" spans="1:3">
      <c r="A8" s="8" t="s">
        <v>1172</v>
      </c>
      <c r="B8" s="8"/>
      <c r="C8" s="9">
        <v>1672340</v>
      </c>
    </row>
    <row r="9" s="2" customFormat="1" ht="27.75" customHeight="1" spans="1:3">
      <c r="A9" s="7" t="s">
        <v>1173</v>
      </c>
      <c r="B9" s="7"/>
      <c r="C9" s="10" t="s">
        <v>753</v>
      </c>
    </row>
    <row r="10" s="2" customFormat="1" ht="27.75" customHeight="1" spans="1:3">
      <c r="A10" s="8" t="s">
        <v>1174</v>
      </c>
      <c r="B10" s="8"/>
      <c r="C10" s="11">
        <v>1740815</v>
      </c>
    </row>
    <row r="11" s="2" customFormat="1" ht="27.75" customHeight="1" spans="1:3">
      <c r="A11" s="8" t="s">
        <v>1175</v>
      </c>
      <c r="B11" s="8"/>
      <c r="C11" s="11">
        <v>95300</v>
      </c>
    </row>
    <row r="12" s="2" customFormat="1" ht="27.75" customHeight="1" spans="1:3">
      <c r="A12" s="8" t="s">
        <v>1176</v>
      </c>
      <c r="B12" s="8"/>
      <c r="C12" s="11">
        <v>1836115</v>
      </c>
    </row>
    <row r="13" s="2" customFormat="1" ht="54.6" customHeight="1" spans="1:3">
      <c r="A13" s="14" t="s">
        <v>1177</v>
      </c>
      <c r="B13" s="14"/>
      <c r="C13" s="14"/>
    </row>
  </sheetData>
  <mergeCells count="11">
    <mergeCell ref="A2:C2"/>
    <mergeCell ref="A4:B4"/>
    <mergeCell ref="A5:B5"/>
    <mergeCell ref="A6:B6"/>
    <mergeCell ref="A7:B7"/>
    <mergeCell ref="A8:B8"/>
    <mergeCell ref="A9:B9"/>
    <mergeCell ref="A10:B10"/>
    <mergeCell ref="A11:B11"/>
    <mergeCell ref="A12:B12"/>
    <mergeCell ref="A13:C13"/>
  </mergeCells>
  <pageMargins left="0.707638888888889" right="0.707638888888889" top="0.747916666666667" bottom="0.747916666666667" header="0.313888888888889" footer="0.313888888888889"/>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C10" sqref="C10:C11"/>
    </sheetView>
  </sheetViews>
  <sheetFormatPr defaultColWidth="8.75" defaultRowHeight="14.25" outlineLevelCol="2"/>
  <cols>
    <col min="1" max="1" width="10.25" style="1" customWidth="1"/>
    <col min="2" max="2" width="30.875" style="1" customWidth="1"/>
    <col min="3" max="3" width="32.625" style="2" customWidth="1"/>
    <col min="4" max="16384" width="8.75" style="1"/>
  </cols>
  <sheetData>
    <row r="1" s="1" customFormat="1" ht="19.5" customHeight="1" spans="1:3">
      <c r="A1" s="1" t="s">
        <v>76</v>
      </c>
      <c r="C1" s="2"/>
    </row>
    <row r="2" s="1" customFormat="1" ht="29.45" customHeight="1" spans="1:3">
      <c r="A2" s="3" t="s">
        <v>1178</v>
      </c>
      <c r="B2" s="3"/>
      <c r="C2" s="3"/>
    </row>
    <row r="3" s="1" customFormat="1" ht="25.9" customHeight="1" spans="1:3">
      <c r="A3" s="4"/>
      <c r="B3" s="5"/>
      <c r="C3" s="6" t="s">
        <v>84</v>
      </c>
    </row>
    <row r="4" s="1" customFormat="1" ht="27.75" customHeight="1" spans="1:3">
      <c r="A4" s="7" t="s">
        <v>1168</v>
      </c>
      <c r="B4" s="7"/>
      <c r="C4" s="7" t="s">
        <v>753</v>
      </c>
    </row>
    <row r="5" s="1" customFormat="1" ht="27.75" customHeight="1" spans="1:3">
      <c r="A5" s="8" t="s">
        <v>1169</v>
      </c>
      <c r="B5" s="8"/>
      <c r="C5" s="9">
        <v>363333</v>
      </c>
    </row>
    <row r="6" s="1" customFormat="1" ht="27.75" customHeight="1" spans="1:3">
      <c r="A6" s="8" t="s">
        <v>1170</v>
      </c>
      <c r="B6" s="8"/>
      <c r="C6" s="9">
        <v>61181</v>
      </c>
    </row>
    <row r="7" s="1" customFormat="1" ht="27.75" customHeight="1" spans="1:3">
      <c r="A7" s="8" t="s">
        <v>1171</v>
      </c>
      <c r="B7" s="8"/>
      <c r="C7" s="9">
        <v>31664</v>
      </c>
    </row>
    <row r="8" s="1" customFormat="1" ht="27.75" customHeight="1" spans="1:3">
      <c r="A8" s="8" t="s">
        <v>1172</v>
      </c>
      <c r="B8" s="8"/>
      <c r="C8" s="9">
        <v>392850</v>
      </c>
    </row>
    <row r="9" s="1" customFormat="1" ht="27.75" customHeight="1" spans="1:3">
      <c r="A9" s="7" t="s">
        <v>1173</v>
      </c>
      <c r="B9" s="7"/>
      <c r="C9" s="10" t="s">
        <v>753</v>
      </c>
    </row>
    <row r="10" s="1" customFormat="1" ht="27.75" customHeight="1" spans="1:3">
      <c r="A10" s="8" t="s">
        <v>1174</v>
      </c>
      <c r="B10" s="8"/>
      <c r="C10" s="11">
        <v>449359</v>
      </c>
    </row>
    <row r="11" s="1" customFormat="1" ht="27.75" customHeight="1" spans="1:3">
      <c r="A11" s="8" t="s">
        <v>1175</v>
      </c>
      <c r="B11" s="8"/>
      <c r="C11" s="11">
        <v>29600</v>
      </c>
    </row>
    <row r="12" s="1" customFormat="1" ht="27.75" customHeight="1" spans="1:3">
      <c r="A12" s="8" t="s">
        <v>1176</v>
      </c>
      <c r="B12" s="8"/>
      <c r="C12" s="11">
        <v>478959</v>
      </c>
    </row>
    <row r="13" s="1" customFormat="1" ht="50.45" customHeight="1" spans="1:3">
      <c r="A13" s="14" t="s">
        <v>1177</v>
      </c>
      <c r="B13" s="14"/>
      <c r="C13" s="14"/>
    </row>
  </sheetData>
  <mergeCells count="11">
    <mergeCell ref="A2:C2"/>
    <mergeCell ref="A4:B4"/>
    <mergeCell ref="A5:B5"/>
    <mergeCell ref="A6:B6"/>
    <mergeCell ref="A7:B7"/>
    <mergeCell ref="A8:B8"/>
    <mergeCell ref="A9:B9"/>
    <mergeCell ref="A10:B10"/>
    <mergeCell ref="A11:B11"/>
    <mergeCell ref="A12:B12"/>
    <mergeCell ref="A13:C13"/>
  </mergeCells>
  <printOptions horizontalCentered="1"/>
  <pageMargins left="0.707638888888889" right="0.707638888888889" top="0.747916666666667" bottom="0.747916666666667" header="0.313888888888889" footer="0.313888888888889"/>
  <pageSetup paperSize="9"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10" sqref="C10:C11"/>
    </sheetView>
  </sheetViews>
  <sheetFormatPr defaultColWidth="8.75" defaultRowHeight="14.25" outlineLevelCol="2"/>
  <cols>
    <col min="1" max="1" width="12.875" style="1" customWidth="1"/>
    <col min="2" max="2" width="33.875" style="1" customWidth="1"/>
    <col min="3" max="3" width="35.125" style="2" customWidth="1"/>
    <col min="4" max="16384" width="8.75" style="1"/>
  </cols>
  <sheetData>
    <row r="1" s="1" customFormat="1" spans="1:3">
      <c r="A1" s="1" t="s">
        <v>78</v>
      </c>
      <c r="C1" s="2"/>
    </row>
    <row r="2" s="1" customFormat="1" ht="29.45" customHeight="1" spans="1:3">
      <c r="A2" s="3" t="s">
        <v>1179</v>
      </c>
      <c r="B2" s="3"/>
      <c r="C2" s="3"/>
    </row>
    <row r="3" s="1" customFormat="1" ht="25.9" customHeight="1" spans="1:3">
      <c r="A3" s="4"/>
      <c r="B3" s="5"/>
      <c r="C3" s="6" t="s">
        <v>84</v>
      </c>
    </row>
    <row r="4" s="1" customFormat="1" ht="29.25" customHeight="1" spans="1:3">
      <c r="A4" s="7" t="s">
        <v>1168</v>
      </c>
      <c r="B4" s="7"/>
      <c r="C4" s="7" t="s">
        <v>753</v>
      </c>
    </row>
    <row r="5" s="1" customFormat="1" ht="29.25" customHeight="1" spans="1:3">
      <c r="A5" s="8" t="s">
        <v>1180</v>
      </c>
      <c r="B5" s="8"/>
      <c r="C5" s="9">
        <v>2888833</v>
      </c>
    </row>
    <row r="6" s="1" customFormat="1" ht="29.25" customHeight="1" spans="1:3">
      <c r="A6" s="8" t="s">
        <v>1181</v>
      </c>
      <c r="B6" s="8"/>
      <c r="C6" s="9">
        <v>322300</v>
      </c>
    </row>
    <row r="7" s="1" customFormat="1" ht="29.25" customHeight="1" spans="1:3">
      <c r="A7" s="8" t="s">
        <v>1182</v>
      </c>
      <c r="B7" s="8"/>
      <c r="C7" s="9">
        <v>54830</v>
      </c>
    </row>
    <row r="8" s="1" customFormat="1" ht="29.25" customHeight="1" spans="1:3">
      <c r="A8" s="8" t="s">
        <v>1183</v>
      </c>
      <c r="B8" s="8"/>
      <c r="C8" s="9">
        <v>3156303</v>
      </c>
    </row>
    <row r="9" s="1" customFormat="1" ht="29.25" customHeight="1" spans="1:3">
      <c r="A9" s="7" t="s">
        <v>1173</v>
      </c>
      <c r="B9" s="7"/>
      <c r="C9" s="10" t="s">
        <v>753</v>
      </c>
    </row>
    <row r="10" s="1" customFormat="1" ht="29.25" customHeight="1" spans="1:3">
      <c r="A10" s="8" t="s">
        <v>1184</v>
      </c>
      <c r="B10" s="8"/>
      <c r="C10" s="11">
        <v>3035631</v>
      </c>
    </row>
    <row r="11" s="1" customFormat="1" ht="29.25" customHeight="1" spans="1:3">
      <c r="A11" s="8" t="s">
        <v>1185</v>
      </c>
      <c r="B11" s="8"/>
      <c r="C11" s="11">
        <v>322300</v>
      </c>
    </row>
    <row r="12" s="1" customFormat="1" ht="29.25" customHeight="1" spans="1:3">
      <c r="A12" s="8" t="s">
        <v>1186</v>
      </c>
      <c r="B12" s="8"/>
      <c r="C12" s="11">
        <v>3357931</v>
      </c>
    </row>
    <row r="13" s="1" customFormat="1" spans="1:3">
      <c r="A13" s="4"/>
      <c r="B13" s="4"/>
      <c r="C13" s="12"/>
    </row>
    <row r="14" s="1" customFormat="1" ht="49.9" customHeight="1" spans="1:3">
      <c r="A14" s="13" t="s">
        <v>1177</v>
      </c>
      <c r="B14" s="13"/>
      <c r="C14" s="13"/>
    </row>
  </sheetData>
  <mergeCells count="11">
    <mergeCell ref="A2:C2"/>
    <mergeCell ref="A4:B4"/>
    <mergeCell ref="A5:B5"/>
    <mergeCell ref="A6:B6"/>
    <mergeCell ref="A7:B7"/>
    <mergeCell ref="A8:B8"/>
    <mergeCell ref="A9:B9"/>
    <mergeCell ref="A10:B10"/>
    <mergeCell ref="A11:B11"/>
    <mergeCell ref="A12:B12"/>
    <mergeCell ref="A14:C14"/>
  </mergeCells>
  <pageMargins left="0.707638888888889" right="0.707638888888889" top="0.747916666666667" bottom="0.747916666666667" header="0.313888888888889" footer="0.313888888888889"/>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L11" sqref="L11"/>
    </sheetView>
  </sheetViews>
  <sheetFormatPr defaultColWidth="8.75" defaultRowHeight="14.25" outlineLevelCol="2"/>
  <cols>
    <col min="1" max="1" width="12.875" style="1" customWidth="1"/>
    <col min="2" max="2" width="33.875" style="1" customWidth="1"/>
    <col min="3" max="3" width="35.125" style="2" customWidth="1"/>
    <col min="4" max="16384" width="8.75" style="1"/>
  </cols>
  <sheetData>
    <row r="1" s="1" customFormat="1" spans="1:3">
      <c r="A1" s="1" t="s">
        <v>80</v>
      </c>
      <c r="C1" s="2"/>
    </row>
    <row r="2" s="1" customFormat="1" ht="29.45" customHeight="1" spans="1:3">
      <c r="A2" s="3" t="s">
        <v>1187</v>
      </c>
      <c r="B2" s="3"/>
      <c r="C2" s="3"/>
    </row>
    <row r="3" s="1" customFormat="1" ht="25.9" customHeight="1" spans="1:3">
      <c r="A3" s="4"/>
      <c r="B3" s="5"/>
      <c r="C3" s="6" t="s">
        <v>84</v>
      </c>
    </row>
    <row r="4" s="1" customFormat="1" ht="29.25" customHeight="1" spans="1:3">
      <c r="A4" s="7" t="s">
        <v>1168</v>
      </c>
      <c r="B4" s="7"/>
      <c r="C4" s="7" t="s">
        <v>753</v>
      </c>
    </row>
    <row r="5" s="1" customFormat="1" ht="29.25" customHeight="1" spans="1:3">
      <c r="A5" s="8" t="s">
        <v>1180</v>
      </c>
      <c r="B5" s="8"/>
      <c r="C5" s="9">
        <v>990471</v>
      </c>
    </row>
    <row r="6" s="1" customFormat="1" ht="29.25" customHeight="1" spans="1:3">
      <c r="A6" s="8" t="s">
        <v>1181</v>
      </c>
      <c r="B6" s="8"/>
      <c r="C6" s="9">
        <v>56000</v>
      </c>
    </row>
    <row r="7" s="1" customFormat="1" ht="29.25" customHeight="1" spans="1:3">
      <c r="A7" s="8" t="s">
        <v>1182</v>
      </c>
      <c r="B7" s="8"/>
      <c r="C7" s="9">
        <v>62060</v>
      </c>
    </row>
    <row r="8" s="1" customFormat="1" ht="29.25" customHeight="1" spans="1:3">
      <c r="A8" s="8" t="s">
        <v>1183</v>
      </c>
      <c r="B8" s="8"/>
      <c r="C8" s="9">
        <v>984411</v>
      </c>
    </row>
    <row r="9" s="1" customFormat="1" ht="29.25" customHeight="1" spans="1:3">
      <c r="A9" s="7" t="s">
        <v>1173</v>
      </c>
      <c r="B9" s="7"/>
      <c r="C9" s="10" t="s">
        <v>753</v>
      </c>
    </row>
    <row r="10" s="1" customFormat="1" ht="29.25" customHeight="1" spans="1:3">
      <c r="A10" s="8" t="s">
        <v>1184</v>
      </c>
      <c r="B10" s="8"/>
      <c r="C10" s="11">
        <v>1059473</v>
      </c>
    </row>
    <row r="11" s="1" customFormat="1" ht="29.25" customHeight="1" spans="1:3">
      <c r="A11" s="8" t="s">
        <v>1185</v>
      </c>
      <c r="B11" s="8"/>
      <c r="C11" s="11">
        <v>56000</v>
      </c>
    </row>
    <row r="12" s="1" customFormat="1" ht="29.25" customHeight="1" spans="1:3">
      <c r="A12" s="8" t="s">
        <v>1186</v>
      </c>
      <c r="B12" s="8"/>
      <c r="C12" s="11">
        <v>1115473</v>
      </c>
    </row>
    <row r="13" s="1" customFormat="1" spans="1:3">
      <c r="A13" s="4"/>
      <c r="B13" s="4"/>
      <c r="C13" s="12"/>
    </row>
    <row r="14" s="1" customFormat="1" ht="49.9" customHeight="1" spans="1:3">
      <c r="A14" s="13" t="s">
        <v>1177</v>
      </c>
      <c r="B14" s="13"/>
      <c r="C14" s="13"/>
    </row>
  </sheetData>
  <mergeCells count="11">
    <mergeCell ref="A2:C2"/>
    <mergeCell ref="A4:B4"/>
    <mergeCell ref="A5:B5"/>
    <mergeCell ref="A6:B6"/>
    <mergeCell ref="A7:B7"/>
    <mergeCell ref="A8:B8"/>
    <mergeCell ref="A9:B9"/>
    <mergeCell ref="A10:B10"/>
    <mergeCell ref="A11:B11"/>
    <mergeCell ref="A12:B12"/>
    <mergeCell ref="A14:C14"/>
  </mergeCells>
  <pageMargins left="0.707638888888889" right="0.707638888888889"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topLeftCell="A25" workbookViewId="0">
      <selection activeCell="H15" sqref="H15"/>
    </sheetView>
  </sheetViews>
  <sheetFormatPr defaultColWidth="9" defaultRowHeight="14.25" outlineLevelCol="4"/>
  <cols>
    <col min="1" max="1" width="38.375" customWidth="1"/>
    <col min="2" max="3" width="11.5" customWidth="1"/>
    <col min="4" max="4" width="15.125" customWidth="1"/>
  </cols>
  <sheetData>
    <row r="1" ht="18" customHeight="1" spans="1:2">
      <c r="A1" s="257" t="s">
        <v>8</v>
      </c>
      <c r="B1" s="258"/>
    </row>
    <row r="2" ht="20.25" spans="1:4">
      <c r="A2" s="259" t="s">
        <v>7</v>
      </c>
      <c r="B2" s="259"/>
      <c r="C2" s="259"/>
      <c r="D2" s="259"/>
    </row>
    <row r="3" spans="1:4">
      <c r="A3" s="260"/>
      <c r="B3" s="258"/>
      <c r="D3" s="249" t="s">
        <v>84</v>
      </c>
    </row>
    <row r="4" ht="42.6" customHeight="1" spans="1:4">
      <c r="A4" s="261" t="s">
        <v>129</v>
      </c>
      <c r="B4" s="261" t="s">
        <v>86</v>
      </c>
      <c r="C4" s="194" t="s">
        <v>87</v>
      </c>
      <c r="D4" s="66" t="s">
        <v>88</v>
      </c>
    </row>
    <row r="5" spans="1:4">
      <c r="A5" s="297" t="s">
        <v>130</v>
      </c>
      <c r="B5" s="267">
        <v>218068</v>
      </c>
      <c r="C5" s="298">
        <f>195854+2752</f>
        <v>198606</v>
      </c>
      <c r="D5" s="299">
        <f>B5/C5</f>
        <v>1.098</v>
      </c>
    </row>
    <row r="6" spans="1:4">
      <c r="A6" s="297" t="s">
        <v>131</v>
      </c>
      <c r="B6" s="269"/>
      <c r="C6" s="300"/>
      <c r="D6" s="299"/>
    </row>
    <row r="7" spans="1:4">
      <c r="A7" s="297" t="s">
        <v>132</v>
      </c>
      <c r="B7" s="269">
        <v>3501</v>
      </c>
      <c r="C7" s="300">
        <v>3024</v>
      </c>
      <c r="D7" s="299">
        <f t="shared" ref="D6:D45" si="0">B7/C7</f>
        <v>1.1577</v>
      </c>
    </row>
    <row r="8" spans="1:4">
      <c r="A8" s="297" t="s">
        <v>133</v>
      </c>
      <c r="B8" s="269">
        <v>92767</v>
      </c>
      <c r="C8" s="300">
        <f>86555+3</f>
        <v>86558</v>
      </c>
      <c r="D8" s="299">
        <f t="shared" si="0"/>
        <v>1.0717</v>
      </c>
    </row>
    <row r="9" spans="1:5">
      <c r="A9" s="297" t="s">
        <v>134</v>
      </c>
      <c r="B9" s="269">
        <v>544977</v>
      </c>
      <c r="C9" s="300">
        <f>514600+8021</f>
        <v>522621</v>
      </c>
      <c r="D9" s="299">
        <f t="shared" si="0"/>
        <v>1.0428</v>
      </c>
      <c r="E9" s="183"/>
    </row>
    <row r="10" spans="1:4">
      <c r="A10" s="297" t="s">
        <v>135</v>
      </c>
      <c r="B10" s="269">
        <v>26249</v>
      </c>
      <c r="C10" s="300">
        <f>27518+66</f>
        <v>27584</v>
      </c>
      <c r="D10" s="299">
        <f t="shared" si="0"/>
        <v>0.9516</v>
      </c>
    </row>
    <row r="11" spans="1:4">
      <c r="A11" s="297" t="s">
        <v>136</v>
      </c>
      <c r="B11" s="269">
        <v>22381</v>
      </c>
      <c r="C11" s="300">
        <f>23823+928</f>
        <v>24751</v>
      </c>
      <c r="D11" s="299">
        <f t="shared" si="0"/>
        <v>0.9042</v>
      </c>
    </row>
    <row r="12" spans="1:4">
      <c r="A12" s="297" t="s">
        <v>137</v>
      </c>
      <c r="B12" s="269">
        <v>224456</v>
      </c>
      <c r="C12" s="300">
        <f>181560+8212</f>
        <v>189772</v>
      </c>
      <c r="D12" s="299">
        <f t="shared" si="0"/>
        <v>1.1828</v>
      </c>
    </row>
    <row r="13" spans="1:4">
      <c r="A13" s="297" t="s">
        <v>138</v>
      </c>
      <c r="B13" s="269">
        <v>133112</v>
      </c>
      <c r="C13" s="300">
        <f>140031+98033</f>
        <v>238064</v>
      </c>
      <c r="D13" s="299">
        <f t="shared" si="0"/>
        <v>0.5591</v>
      </c>
    </row>
    <row r="14" spans="1:4">
      <c r="A14" s="297" t="s">
        <v>139</v>
      </c>
      <c r="B14" s="269">
        <v>23780</v>
      </c>
      <c r="C14" s="300">
        <f>18217+2468</f>
        <v>20685</v>
      </c>
      <c r="D14" s="299">
        <f t="shared" si="0"/>
        <v>1.1496</v>
      </c>
    </row>
    <row r="15" spans="1:4">
      <c r="A15" s="297" t="s">
        <v>140</v>
      </c>
      <c r="B15" s="269">
        <v>91673</v>
      </c>
      <c r="C15" s="300">
        <v>90095</v>
      </c>
      <c r="D15" s="299">
        <f t="shared" si="0"/>
        <v>1.0175</v>
      </c>
    </row>
    <row r="16" spans="1:4">
      <c r="A16" s="297" t="s">
        <v>141</v>
      </c>
      <c r="B16" s="269">
        <v>97074</v>
      </c>
      <c r="C16" s="300">
        <f>90085+17099</f>
        <v>107184</v>
      </c>
      <c r="D16" s="299">
        <f t="shared" si="0"/>
        <v>0.9057</v>
      </c>
    </row>
    <row r="17" spans="1:4">
      <c r="A17" s="297" t="s">
        <v>142</v>
      </c>
      <c r="B17" s="269">
        <v>28729</v>
      </c>
      <c r="C17" s="300">
        <v>28909</v>
      </c>
      <c r="D17" s="299">
        <f t="shared" si="0"/>
        <v>0.9938</v>
      </c>
    </row>
    <row r="18" spans="1:4">
      <c r="A18" s="297" t="s">
        <v>143</v>
      </c>
      <c r="B18" s="269">
        <v>45439</v>
      </c>
      <c r="C18" s="300">
        <v>26971</v>
      </c>
      <c r="D18" s="299">
        <f t="shared" si="0"/>
        <v>1.6847</v>
      </c>
    </row>
    <row r="19" spans="1:4">
      <c r="A19" s="297" t="s">
        <v>144</v>
      </c>
      <c r="B19" s="269">
        <v>9431</v>
      </c>
      <c r="C19" s="300">
        <f>9461+1616</f>
        <v>11077</v>
      </c>
      <c r="D19" s="299">
        <f t="shared" si="0"/>
        <v>0.8514</v>
      </c>
    </row>
    <row r="20" spans="1:4">
      <c r="A20" s="297" t="s">
        <v>145</v>
      </c>
      <c r="B20" s="269"/>
      <c r="C20" s="300">
        <v>25320</v>
      </c>
      <c r="D20" s="299">
        <f t="shared" si="0"/>
        <v>0</v>
      </c>
    </row>
    <row r="21" spans="1:4">
      <c r="A21" s="297" t="s">
        <v>146</v>
      </c>
      <c r="B21" s="269">
        <v>1515</v>
      </c>
      <c r="C21" s="300">
        <v>963</v>
      </c>
      <c r="D21" s="299">
        <f t="shared" si="0"/>
        <v>1.5732</v>
      </c>
    </row>
    <row r="22" spans="1:4">
      <c r="A22" s="297" t="s">
        <v>147</v>
      </c>
      <c r="B22" s="269">
        <v>18364</v>
      </c>
      <c r="C22" s="300">
        <v>2030</v>
      </c>
      <c r="D22" s="299">
        <f t="shared" si="0"/>
        <v>9.0463</v>
      </c>
    </row>
    <row r="23" spans="1:4">
      <c r="A23" s="297" t="s">
        <v>148</v>
      </c>
      <c r="B23" s="269">
        <v>17718</v>
      </c>
      <c r="C23" s="300">
        <f>25435+513</f>
        <v>25948</v>
      </c>
      <c r="D23" s="299">
        <f t="shared" si="0"/>
        <v>0.6828</v>
      </c>
    </row>
    <row r="24" spans="1:4">
      <c r="A24" s="297" t="s">
        <v>149</v>
      </c>
      <c r="B24" s="269">
        <v>7320</v>
      </c>
      <c r="C24" s="300">
        <f>5048+1823</f>
        <v>6871</v>
      </c>
      <c r="D24" s="299">
        <f t="shared" si="0"/>
        <v>1.0653</v>
      </c>
    </row>
    <row r="25" spans="1:4">
      <c r="A25" s="297" t="s">
        <v>150</v>
      </c>
      <c r="B25" s="269">
        <v>12342</v>
      </c>
      <c r="C25" s="300">
        <v>14837</v>
      </c>
      <c r="D25" s="299">
        <f t="shared" si="0"/>
        <v>0.8318</v>
      </c>
    </row>
    <row r="26" spans="1:4">
      <c r="A26" s="297" t="s">
        <v>151</v>
      </c>
      <c r="B26" s="269">
        <v>56396</v>
      </c>
      <c r="C26" s="300">
        <v>65017</v>
      </c>
      <c r="D26" s="299">
        <f t="shared" si="0"/>
        <v>0.8674</v>
      </c>
    </row>
    <row r="27" spans="1:4">
      <c r="A27" s="297" t="s">
        <v>152</v>
      </c>
      <c r="B27" s="269">
        <v>64186</v>
      </c>
      <c r="C27" s="300">
        <v>49049</v>
      </c>
      <c r="D27" s="299">
        <f t="shared" si="0"/>
        <v>1.3086</v>
      </c>
    </row>
    <row r="28" spans="1:4">
      <c r="A28" s="297" t="s">
        <v>153</v>
      </c>
      <c r="B28" s="269">
        <v>463</v>
      </c>
      <c r="C28" s="300">
        <v>2911</v>
      </c>
      <c r="D28" s="299">
        <f t="shared" si="0"/>
        <v>0.1591</v>
      </c>
    </row>
    <row r="29" ht="16.15" customHeight="1" spans="1:4">
      <c r="A29" s="268" t="s">
        <v>154</v>
      </c>
      <c r="B29" s="300">
        <f>SUM(B5:B28)</f>
        <v>1739941</v>
      </c>
      <c r="C29" s="300">
        <f>SUM(C5:C28)</f>
        <v>1768847</v>
      </c>
      <c r="D29" s="299">
        <f t="shared" si="0"/>
        <v>0.9837</v>
      </c>
    </row>
    <row r="30" ht="15" customHeight="1" spans="1:4">
      <c r="A30" s="270" t="s">
        <v>155</v>
      </c>
      <c r="B30" s="269">
        <v>11871</v>
      </c>
      <c r="C30" s="300">
        <v>26000</v>
      </c>
      <c r="D30" s="299">
        <f t="shared" si="0"/>
        <v>0.4566</v>
      </c>
    </row>
    <row r="31" ht="15" customHeight="1" spans="1:4">
      <c r="A31" s="270" t="s">
        <v>156</v>
      </c>
      <c r="B31" s="300">
        <f>SUM(B33:B44)</f>
        <v>244221</v>
      </c>
      <c r="C31" s="300">
        <f>SUM(C33:C44)</f>
        <v>327698</v>
      </c>
      <c r="D31" s="299">
        <f t="shared" si="0"/>
        <v>0.7453</v>
      </c>
    </row>
    <row r="32" ht="15" customHeight="1" spans="1:4">
      <c r="A32" s="273" t="s">
        <v>157</v>
      </c>
      <c r="B32" s="274"/>
      <c r="C32" s="300">
        <f>SUM(C33:C35)</f>
        <v>0</v>
      </c>
      <c r="D32" s="299"/>
    </row>
    <row r="33" ht="15" customHeight="1" spans="1:4">
      <c r="A33" s="273" t="s">
        <v>158</v>
      </c>
      <c r="B33" s="274"/>
      <c r="C33" s="300"/>
      <c r="D33" s="299"/>
    </row>
    <row r="34" ht="15" customHeight="1" spans="1:4">
      <c r="A34" s="275" t="s">
        <v>159</v>
      </c>
      <c r="B34" s="269"/>
      <c r="C34" s="300"/>
      <c r="D34" s="299"/>
    </row>
    <row r="35" ht="15.6" customHeight="1" spans="1:4">
      <c r="A35" s="275" t="s">
        <v>160</v>
      </c>
      <c r="B35" s="269"/>
      <c r="C35" s="300"/>
      <c r="D35" s="299"/>
    </row>
    <row r="36" spans="1:4">
      <c r="A36" s="273" t="s">
        <v>161</v>
      </c>
      <c r="B36" s="269">
        <v>244221</v>
      </c>
      <c r="C36" s="300">
        <v>189859</v>
      </c>
      <c r="D36" s="299">
        <f t="shared" si="0"/>
        <v>1.2863</v>
      </c>
    </row>
    <row r="37" spans="1:4">
      <c r="A37" s="278" t="s">
        <v>162</v>
      </c>
      <c r="B37" s="269"/>
      <c r="C37" s="300"/>
      <c r="D37" s="299"/>
    </row>
    <row r="38" spans="1:4">
      <c r="A38" s="275" t="s">
        <v>163</v>
      </c>
      <c r="B38" s="269"/>
      <c r="C38" s="300"/>
      <c r="D38" s="299"/>
    </row>
    <row r="39" spans="1:4">
      <c r="A39" s="279" t="s">
        <v>164</v>
      </c>
      <c r="B39" s="269"/>
      <c r="C39" s="300"/>
      <c r="D39" s="299"/>
    </row>
    <row r="40" spans="1:4">
      <c r="A40" s="280" t="s">
        <v>165</v>
      </c>
      <c r="B40" s="269"/>
      <c r="C40" s="300"/>
      <c r="D40" s="299"/>
    </row>
    <row r="41" spans="1:4">
      <c r="A41" s="280" t="s">
        <v>166</v>
      </c>
      <c r="B41" s="269"/>
      <c r="C41" s="300"/>
      <c r="D41" s="299"/>
    </row>
    <row r="42" spans="1:4">
      <c r="A42" s="280" t="s">
        <v>167</v>
      </c>
      <c r="B42" s="269"/>
      <c r="C42" s="300">
        <v>57075</v>
      </c>
      <c r="D42" s="299">
        <f t="shared" si="0"/>
        <v>0</v>
      </c>
    </row>
    <row r="43" spans="1:4">
      <c r="A43" s="281" t="s">
        <v>168</v>
      </c>
      <c r="B43" s="269"/>
      <c r="C43" s="300"/>
      <c r="D43" s="299"/>
    </row>
    <row r="44" spans="1:4">
      <c r="A44" s="282" t="s">
        <v>169</v>
      </c>
      <c r="B44" s="269"/>
      <c r="C44" s="300">
        <v>80764</v>
      </c>
      <c r="D44" s="299">
        <f t="shared" si="0"/>
        <v>0</v>
      </c>
    </row>
    <row r="45" spans="1:4">
      <c r="A45" s="268" t="s">
        <v>170</v>
      </c>
      <c r="B45" s="300">
        <f>B29+B30+B31</f>
        <v>1996033</v>
      </c>
      <c r="C45" s="300">
        <f>C29+C30+C31</f>
        <v>2122545</v>
      </c>
      <c r="D45" s="299">
        <f t="shared" si="0"/>
        <v>0.9404</v>
      </c>
    </row>
  </sheetData>
  <mergeCells count="1">
    <mergeCell ref="A2:D2"/>
  </mergeCells>
  <printOptions horizontalCentered="1"/>
  <pageMargins left="0.707638888888889" right="0.707638888888889" top="0.747916666666667" bottom="0.747916666666667" header="0.313888888888889" footer="0.313888888888889"/>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0"/>
  <sheetViews>
    <sheetView topLeftCell="A20" workbookViewId="0">
      <selection activeCell="C44" sqref="B5:C44"/>
    </sheetView>
  </sheetViews>
  <sheetFormatPr defaultColWidth="9" defaultRowHeight="14.25" outlineLevelCol="4"/>
  <cols>
    <col min="1" max="1" width="44.625" customWidth="1"/>
    <col min="2" max="2" width="12.125" customWidth="1"/>
    <col min="3" max="3" width="14" customWidth="1"/>
    <col min="4" max="4" width="15.125" customWidth="1"/>
  </cols>
  <sheetData>
    <row r="1" ht="18" customHeight="1" spans="1:2">
      <c r="A1" s="257" t="s">
        <v>11</v>
      </c>
      <c r="B1" s="258"/>
    </row>
    <row r="2" ht="20.25" spans="1:4">
      <c r="A2" s="259" t="s">
        <v>10</v>
      </c>
      <c r="B2" s="259"/>
      <c r="C2" s="259"/>
      <c r="D2" s="259"/>
    </row>
    <row r="3" spans="1:4">
      <c r="A3" s="260"/>
      <c r="B3" s="258"/>
      <c r="D3" s="249" t="s">
        <v>84</v>
      </c>
    </row>
    <row r="4" ht="44.45" customHeight="1" spans="1:4">
      <c r="A4" s="283" t="s">
        <v>85</v>
      </c>
      <c r="B4" s="177" t="s">
        <v>86</v>
      </c>
      <c r="C4" s="194" t="s">
        <v>87</v>
      </c>
      <c r="D4" s="66" t="s">
        <v>88</v>
      </c>
    </row>
    <row r="5" s="15" customFormat="1" spans="1:4">
      <c r="A5" s="284" t="s">
        <v>89</v>
      </c>
      <c r="B5" s="179">
        <f>SUM(B6:B21)</f>
        <v>78500</v>
      </c>
      <c r="C5" s="179">
        <f>SUM(C6:C21)</f>
        <v>76750</v>
      </c>
      <c r="D5" s="239">
        <f>B5/C5</f>
        <v>1.0228</v>
      </c>
    </row>
    <row r="6" spans="1:4">
      <c r="A6" s="285" t="s">
        <v>90</v>
      </c>
      <c r="B6" s="286">
        <v>27000</v>
      </c>
      <c r="C6" s="287">
        <v>28000</v>
      </c>
      <c r="D6" s="288">
        <f t="shared" ref="D6:D44" si="0">B6/C6</f>
        <v>0.9643</v>
      </c>
    </row>
    <row r="7" spans="1:4">
      <c r="A7" s="285" t="s">
        <v>91</v>
      </c>
      <c r="B7" s="286"/>
      <c r="C7" s="287"/>
      <c r="D7" s="288"/>
    </row>
    <row r="8" spans="1:4">
      <c r="A8" s="285" t="s">
        <v>92</v>
      </c>
      <c r="B8" s="286">
        <v>19500</v>
      </c>
      <c r="C8" s="287">
        <v>19000</v>
      </c>
      <c r="D8" s="288">
        <f t="shared" si="0"/>
        <v>1.0263</v>
      </c>
    </row>
    <row r="9" spans="1:5">
      <c r="A9" s="285" t="s">
        <v>93</v>
      </c>
      <c r="B9" s="286"/>
      <c r="C9" s="287"/>
      <c r="D9" s="288"/>
      <c r="E9" s="183"/>
    </row>
    <row r="10" spans="1:4">
      <c r="A10" s="285" t="s">
        <v>94</v>
      </c>
      <c r="B10" s="286">
        <v>5500</v>
      </c>
      <c r="C10" s="287">
        <v>7500</v>
      </c>
      <c r="D10" s="288">
        <f t="shared" si="0"/>
        <v>0.7333</v>
      </c>
    </row>
    <row r="11" spans="1:4">
      <c r="A11" s="285" t="s">
        <v>95</v>
      </c>
      <c r="B11" s="286">
        <v>100</v>
      </c>
      <c r="C11" s="287">
        <v>50</v>
      </c>
      <c r="D11" s="288">
        <f t="shared" si="0"/>
        <v>2</v>
      </c>
    </row>
    <row r="12" spans="1:4">
      <c r="A12" s="285" t="s">
        <v>96</v>
      </c>
      <c r="B12" s="286">
        <v>10500</v>
      </c>
      <c r="C12" s="287">
        <v>10000</v>
      </c>
      <c r="D12" s="288">
        <f t="shared" si="0"/>
        <v>1.05</v>
      </c>
    </row>
    <row r="13" spans="1:4">
      <c r="A13" s="285" t="s">
        <v>97</v>
      </c>
      <c r="B13" s="286">
        <v>5000</v>
      </c>
      <c r="C13" s="287">
        <v>4000</v>
      </c>
      <c r="D13" s="288">
        <f t="shared" si="0"/>
        <v>1.25</v>
      </c>
    </row>
    <row r="14" spans="1:4">
      <c r="A14" s="285" t="s">
        <v>98</v>
      </c>
      <c r="B14" s="286">
        <v>2000</v>
      </c>
      <c r="C14" s="287">
        <v>1800</v>
      </c>
      <c r="D14" s="288">
        <f t="shared" si="0"/>
        <v>1.1111</v>
      </c>
    </row>
    <row r="15" spans="1:4">
      <c r="A15" s="285" t="s">
        <v>99</v>
      </c>
      <c r="B15" s="286">
        <v>2400</v>
      </c>
      <c r="C15" s="287">
        <v>2500</v>
      </c>
      <c r="D15" s="288">
        <f t="shared" si="0"/>
        <v>0.96</v>
      </c>
    </row>
    <row r="16" spans="1:4">
      <c r="A16" s="285" t="s">
        <v>100</v>
      </c>
      <c r="B16" s="286">
        <v>6500</v>
      </c>
      <c r="C16" s="287">
        <v>3800</v>
      </c>
      <c r="D16" s="288">
        <f t="shared" si="0"/>
        <v>1.7105</v>
      </c>
    </row>
    <row r="17" spans="1:4">
      <c r="A17" s="285" t="s">
        <v>101</v>
      </c>
      <c r="B17" s="286">
        <v>0</v>
      </c>
      <c r="C17" s="287"/>
      <c r="D17" s="288"/>
    </row>
    <row r="18" spans="1:4">
      <c r="A18" s="285" t="s">
        <v>102</v>
      </c>
      <c r="B18" s="286">
        <v>0</v>
      </c>
      <c r="C18" s="287">
        <v>100</v>
      </c>
      <c r="D18" s="288">
        <f t="shared" si="0"/>
        <v>0</v>
      </c>
    </row>
    <row r="19" spans="1:4">
      <c r="A19" s="285" t="s">
        <v>103</v>
      </c>
      <c r="B19" s="286">
        <v>0</v>
      </c>
      <c r="C19" s="287"/>
      <c r="D19" s="288"/>
    </row>
    <row r="20" spans="1:4">
      <c r="A20" s="285" t="s">
        <v>104</v>
      </c>
      <c r="B20" s="286">
        <v>0</v>
      </c>
      <c r="C20" s="287"/>
      <c r="D20" s="288"/>
    </row>
    <row r="21" spans="1:4">
      <c r="A21" s="285" t="s">
        <v>105</v>
      </c>
      <c r="B21" s="286"/>
      <c r="C21" s="287">
        <v>0</v>
      </c>
      <c r="D21" s="288"/>
    </row>
    <row r="22" spans="1:4">
      <c r="A22" s="284" t="s">
        <v>106</v>
      </c>
      <c r="B22" s="287">
        <f>SUM(B23:B30)</f>
        <v>88000</v>
      </c>
      <c r="C22" s="287">
        <f>SUM(C23:C30)</f>
        <v>99500</v>
      </c>
      <c r="D22" s="288">
        <f t="shared" si="0"/>
        <v>0.8844</v>
      </c>
    </row>
    <row r="23" spans="1:4">
      <c r="A23" s="285" t="s">
        <v>107</v>
      </c>
      <c r="B23" s="286">
        <v>17000</v>
      </c>
      <c r="C23" s="287">
        <v>17500</v>
      </c>
      <c r="D23" s="288">
        <f t="shared" si="0"/>
        <v>0.9714</v>
      </c>
    </row>
    <row r="24" spans="1:4">
      <c r="A24" s="285" t="s">
        <v>108</v>
      </c>
      <c r="B24" s="286">
        <v>22000</v>
      </c>
      <c r="C24" s="287">
        <v>21000</v>
      </c>
      <c r="D24" s="288">
        <f t="shared" si="0"/>
        <v>1.0476</v>
      </c>
    </row>
    <row r="25" spans="1:4">
      <c r="A25" s="285" t="s">
        <v>109</v>
      </c>
      <c r="B25" s="286">
        <v>18000</v>
      </c>
      <c r="C25" s="287">
        <v>19000</v>
      </c>
      <c r="D25" s="288">
        <f t="shared" si="0"/>
        <v>0.9474</v>
      </c>
    </row>
    <row r="26" spans="1:4">
      <c r="A26" s="285" t="s">
        <v>110</v>
      </c>
      <c r="B26" s="286">
        <v>0</v>
      </c>
      <c r="C26" s="287"/>
      <c r="D26" s="288"/>
    </row>
    <row r="27" spans="1:4">
      <c r="A27" s="285" t="s">
        <v>111</v>
      </c>
      <c r="B27" s="286">
        <v>16000</v>
      </c>
      <c r="C27" s="287">
        <v>30000</v>
      </c>
      <c r="D27" s="288">
        <f t="shared" si="0"/>
        <v>0.5333</v>
      </c>
    </row>
    <row r="28" spans="1:4">
      <c r="A28" s="285" t="s">
        <v>112</v>
      </c>
      <c r="B28" s="286">
        <v>0</v>
      </c>
      <c r="C28" s="287">
        <v>500</v>
      </c>
      <c r="D28" s="288">
        <f t="shared" si="0"/>
        <v>0</v>
      </c>
    </row>
    <row r="29" spans="1:4">
      <c r="A29" s="285" t="s">
        <v>113</v>
      </c>
      <c r="B29" s="286">
        <v>10500</v>
      </c>
      <c r="C29" s="287">
        <v>10500</v>
      </c>
      <c r="D29" s="288">
        <f t="shared" si="0"/>
        <v>1</v>
      </c>
    </row>
    <row r="30" spans="1:4">
      <c r="A30" s="285" t="s">
        <v>114</v>
      </c>
      <c r="B30" s="286">
        <v>4500</v>
      </c>
      <c r="C30" s="287">
        <v>1000</v>
      </c>
      <c r="D30" s="288">
        <f t="shared" si="0"/>
        <v>4.5</v>
      </c>
    </row>
    <row r="31" spans="1:4">
      <c r="A31" s="289" t="s">
        <v>115</v>
      </c>
      <c r="B31" s="287">
        <f>B5+B22</f>
        <v>166500</v>
      </c>
      <c r="C31" s="287">
        <f>C5+C22</f>
        <v>176250</v>
      </c>
      <c r="D31" s="288">
        <f t="shared" si="0"/>
        <v>0.9447</v>
      </c>
    </row>
    <row r="32" spans="1:4">
      <c r="A32" s="290" t="s">
        <v>116</v>
      </c>
      <c r="B32" s="286"/>
      <c r="C32" s="287"/>
      <c r="D32" s="288"/>
    </row>
    <row r="33" spans="1:4">
      <c r="A33" s="290" t="s">
        <v>117</v>
      </c>
      <c r="B33" s="287">
        <f>SUM(B35:B43)</f>
        <v>371840</v>
      </c>
      <c r="C33" s="287">
        <f>SUM(C35:C43)</f>
        <v>442901</v>
      </c>
      <c r="D33" s="288">
        <f t="shared" si="0"/>
        <v>0.8396</v>
      </c>
    </row>
    <row r="34" spans="1:4">
      <c r="A34" s="291" t="s">
        <v>118</v>
      </c>
      <c r="B34" s="287">
        <f>SUM(B35:B37)</f>
        <v>140709</v>
      </c>
      <c r="C34" s="287">
        <f>SUM(C35:C37)</f>
        <v>189738</v>
      </c>
      <c r="D34" s="288">
        <f t="shared" si="0"/>
        <v>0.7416</v>
      </c>
    </row>
    <row r="35" spans="1:4">
      <c r="A35" s="292" t="s">
        <v>119</v>
      </c>
      <c r="B35" s="286">
        <v>12969</v>
      </c>
      <c r="C35" s="287">
        <v>23042</v>
      </c>
      <c r="D35" s="288">
        <f t="shared" si="0"/>
        <v>0.5628</v>
      </c>
    </row>
    <row r="36" spans="1:4">
      <c r="A36" s="292" t="s">
        <v>120</v>
      </c>
      <c r="B36" s="286">
        <v>69591</v>
      </c>
      <c r="C36" s="287">
        <f>18157+7000</f>
        <v>25157</v>
      </c>
      <c r="D36" s="288">
        <f t="shared" si="0"/>
        <v>2.7663</v>
      </c>
    </row>
    <row r="37" spans="1:4">
      <c r="A37" s="292" t="s">
        <v>121</v>
      </c>
      <c r="B37" s="286">
        <v>58149</v>
      </c>
      <c r="C37" s="287">
        <v>141539</v>
      </c>
      <c r="D37" s="288">
        <f t="shared" si="0"/>
        <v>0.4108</v>
      </c>
    </row>
    <row r="38" spans="1:4">
      <c r="A38" s="293" t="s">
        <v>122</v>
      </c>
      <c r="B38" s="286">
        <f>110132+22902+41000</f>
        <v>174034</v>
      </c>
      <c r="C38" s="287">
        <f>142423+30695</f>
        <v>173118</v>
      </c>
      <c r="D38" s="288">
        <f t="shared" si="0"/>
        <v>1.0053</v>
      </c>
    </row>
    <row r="39" spans="1:4">
      <c r="A39" s="294" t="s">
        <v>123</v>
      </c>
      <c r="B39" s="286"/>
      <c r="C39" s="287"/>
      <c r="D39" s="288"/>
    </row>
    <row r="40" spans="1:4">
      <c r="A40" s="294" t="s">
        <v>124</v>
      </c>
      <c r="B40" s="286">
        <v>19724</v>
      </c>
      <c r="C40" s="287">
        <v>5545</v>
      </c>
      <c r="D40" s="288">
        <f t="shared" si="0"/>
        <v>3.5571</v>
      </c>
    </row>
    <row r="41" spans="1:4">
      <c r="A41" s="291" t="s">
        <v>125</v>
      </c>
      <c r="B41" s="286">
        <f>52373-15000</f>
        <v>37373</v>
      </c>
      <c r="C41" s="287">
        <v>74500</v>
      </c>
      <c r="D41" s="288">
        <f t="shared" si="0"/>
        <v>0.5017</v>
      </c>
    </row>
    <row r="42" spans="1:4">
      <c r="A42" s="295" t="s">
        <v>171</v>
      </c>
      <c r="B42" s="286"/>
      <c r="C42" s="287"/>
      <c r="D42" s="288"/>
    </row>
    <row r="43" spans="1:4">
      <c r="A43" s="294" t="s">
        <v>127</v>
      </c>
      <c r="B43" s="286"/>
      <c r="C43" s="287"/>
      <c r="D43" s="288"/>
    </row>
    <row r="44" spans="1:4">
      <c r="A44" s="289" t="s">
        <v>128</v>
      </c>
      <c r="B44" s="287">
        <f>B31+B32+B33</f>
        <v>538340</v>
      </c>
      <c r="C44" s="287">
        <f>C31+C32+C33</f>
        <v>619151</v>
      </c>
      <c r="D44" s="288">
        <f t="shared" si="0"/>
        <v>0.8695</v>
      </c>
    </row>
    <row r="45" spans="1:2">
      <c r="A45" s="296"/>
      <c r="B45" s="258"/>
    </row>
    <row r="46" spans="1:2">
      <c r="A46" s="296"/>
      <c r="B46" s="258"/>
    </row>
    <row r="47" spans="1:2">
      <c r="A47" s="296"/>
      <c r="B47" s="258"/>
    </row>
    <row r="48" spans="1:2">
      <c r="A48" s="258"/>
      <c r="B48" s="258"/>
    </row>
    <row r="49" spans="1:2">
      <c r="A49" s="258"/>
      <c r="B49" s="258"/>
    </row>
    <row r="50" spans="1:2">
      <c r="A50" s="258"/>
      <c r="B50" s="258"/>
    </row>
  </sheetData>
  <autoFilter ref="A4:E44">
    <extLst/>
  </autoFilter>
  <mergeCells count="1">
    <mergeCell ref="A2:D2"/>
  </mergeCells>
  <pageMargins left="0.707638888888889" right="0.707638888888889" top="0.747916666666667" bottom="0.747916666666667" header="0.313888888888889" footer="0.313888888888889"/>
  <pageSetup paperSize="9" scale="9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23"/>
  <sheetViews>
    <sheetView workbookViewId="0">
      <pane ySplit="4" topLeftCell="A496" activePane="bottomLeft" state="frozen"/>
      <selection/>
      <selection pane="bottomLeft" activeCell="A512" sqref="$A512:$XFD512"/>
    </sheetView>
  </sheetViews>
  <sheetFormatPr defaultColWidth="9" defaultRowHeight="14.25" outlineLevelCol="4"/>
  <cols>
    <col min="1" max="1" width="67.75" customWidth="1"/>
    <col min="2" max="3" width="12.125" customWidth="1"/>
    <col min="4" max="4" width="15.125" customWidth="1"/>
  </cols>
  <sheetData>
    <row r="1" spans="1:2">
      <c r="A1" s="257" t="s">
        <v>14</v>
      </c>
      <c r="B1" s="258"/>
    </row>
    <row r="2" ht="30" customHeight="1" spans="1:4">
      <c r="A2" s="259" t="s">
        <v>13</v>
      </c>
      <c r="B2" s="259"/>
      <c r="C2" s="259"/>
      <c r="D2" s="259"/>
    </row>
    <row r="3" spans="1:4">
      <c r="A3" s="260"/>
      <c r="B3" s="258"/>
      <c r="D3" s="249" t="s">
        <v>84</v>
      </c>
    </row>
    <row r="4" ht="51" customHeight="1" spans="1:4">
      <c r="A4" s="261" t="s">
        <v>129</v>
      </c>
      <c r="B4" s="261" t="s">
        <v>86</v>
      </c>
      <c r="C4" s="66" t="s">
        <v>87</v>
      </c>
      <c r="D4" s="66" t="s">
        <v>88</v>
      </c>
    </row>
    <row r="5" ht="20" customHeight="1" spans="1:4">
      <c r="A5" s="262" t="s">
        <v>172</v>
      </c>
      <c r="B5" s="263">
        <f>58436+6706</f>
        <v>65142</v>
      </c>
      <c r="C5" s="264">
        <v>69594</v>
      </c>
      <c r="D5" s="67">
        <f>B5/C5</f>
        <v>0.936</v>
      </c>
    </row>
    <row r="6" ht="20" customHeight="1" spans="1:4">
      <c r="A6" s="265" t="s">
        <v>173</v>
      </c>
      <c r="B6" s="263">
        <v>2187</v>
      </c>
      <c r="C6" s="264">
        <v>1995</v>
      </c>
      <c r="D6" s="67">
        <f t="shared" ref="D6:D69" si="0">B6/C6</f>
        <v>1.0962</v>
      </c>
    </row>
    <row r="7" ht="20" customHeight="1" spans="1:4">
      <c r="A7" s="266" t="s">
        <v>174</v>
      </c>
      <c r="B7" s="263">
        <v>1316</v>
      </c>
      <c r="C7" s="264">
        <v>1042</v>
      </c>
      <c r="D7" s="67">
        <f t="shared" si="0"/>
        <v>1.263</v>
      </c>
    </row>
    <row r="8" ht="20" customHeight="1" spans="1:4">
      <c r="A8" s="266" t="s">
        <v>175</v>
      </c>
      <c r="B8" s="263">
        <v>187</v>
      </c>
      <c r="C8" s="264">
        <v>295</v>
      </c>
      <c r="D8" s="67">
        <f t="shared" si="0"/>
        <v>0.6339</v>
      </c>
    </row>
    <row r="9" ht="20" customHeight="1" spans="1:4">
      <c r="A9" s="266" t="s">
        <v>176</v>
      </c>
      <c r="B9" s="263">
        <v>248</v>
      </c>
      <c r="C9" s="264">
        <v>228</v>
      </c>
      <c r="D9" s="67">
        <f t="shared" si="0"/>
        <v>1.0877</v>
      </c>
    </row>
    <row r="10" ht="20" customHeight="1" spans="1:4">
      <c r="A10" s="266" t="s">
        <v>177</v>
      </c>
      <c r="B10" s="263">
        <v>18</v>
      </c>
      <c r="C10" s="264">
        <v>20</v>
      </c>
      <c r="D10" s="67">
        <f t="shared" si="0"/>
        <v>0.9</v>
      </c>
    </row>
    <row r="11" ht="20" customHeight="1" spans="1:4">
      <c r="A11" s="266" t="s">
        <v>178</v>
      </c>
      <c r="B11" s="263">
        <v>165</v>
      </c>
      <c r="C11" s="264">
        <v>190</v>
      </c>
      <c r="D11" s="67">
        <f t="shared" si="0"/>
        <v>0.8684</v>
      </c>
    </row>
    <row r="12" ht="20" customHeight="1" spans="1:4">
      <c r="A12" s="266" t="s">
        <v>179</v>
      </c>
      <c r="B12" s="263">
        <v>70</v>
      </c>
      <c r="C12" s="264">
        <v>60</v>
      </c>
      <c r="D12" s="67">
        <f t="shared" si="0"/>
        <v>1.1667</v>
      </c>
    </row>
    <row r="13" ht="20" customHeight="1" spans="1:4">
      <c r="A13" s="266" t="s">
        <v>180</v>
      </c>
      <c r="B13" s="263">
        <v>122</v>
      </c>
      <c r="C13" s="264">
        <v>71</v>
      </c>
      <c r="D13" s="67">
        <f t="shared" si="0"/>
        <v>1.7183</v>
      </c>
    </row>
    <row r="14" ht="20" customHeight="1" spans="1:4">
      <c r="A14" s="266" t="s">
        <v>181</v>
      </c>
      <c r="B14" s="263">
        <v>61</v>
      </c>
      <c r="C14" s="264">
        <v>49</v>
      </c>
      <c r="D14" s="67">
        <f t="shared" si="0"/>
        <v>1.2449</v>
      </c>
    </row>
    <row r="15" ht="20" customHeight="1" spans="1:4">
      <c r="A15" s="266" t="s">
        <v>182</v>
      </c>
      <c r="B15" s="263">
        <v>0</v>
      </c>
      <c r="C15" s="264">
        <v>40</v>
      </c>
      <c r="D15" s="67">
        <f t="shared" si="0"/>
        <v>0</v>
      </c>
    </row>
    <row r="16" ht="20" customHeight="1" spans="1:4">
      <c r="A16" s="265" t="s">
        <v>183</v>
      </c>
      <c r="B16" s="263">
        <v>1641</v>
      </c>
      <c r="C16" s="264">
        <v>1362</v>
      </c>
      <c r="D16" s="67">
        <f t="shared" si="0"/>
        <v>1.2048</v>
      </c>
    </row>
    <row r="17" ht="20" customHeight="1" spans="1:4">
      <c r="A17" s="266" t="s">
        <v>184</v>
      </c>
      <c r="B17" s="263">
        <v>980</v>
      </c>
      <c r="C17" s="264">
        <v>780</v>
      </c>
      <c r="D17" s="67">
        <f t="shared" si="0"/>
        <v>1.2564</v>
      </c>
    </row>
    <row r="18" ht="20" customHeight="1" spans="1:4">
      <c r="A18" s="266" t="s">
        <v>185</v>
      </c>
      <c r="B18" s="263">
        <v>236</v>
      </c>
      <c r="C18" s="264">
        <v>167</v>
      </c>
      <c r="D18" s="67">
        <f t="shared" si="0"/>
        <v>1.4132</v>
      </c>
    </row>
    <row r="19" ht="20" customHeight="1" spans="1:4">
      <c r="A19" s="266" t="s">
        <v>186</v>
      </c>
      <c r="B19" s="263">
        <v>5</v>
      </c>
      <c r="C19" s="264">
        <v>13</v>
      </c>
      <c r="D19" s="67">
        <f t="shared" si="0"/>
        <v>0.3846</v>
      </c>
    </row>
    <row r="20" ht="20" customHeight="1" spans="1:4">
      <c r="A20" s="266" t="s">
        <v>187</v>
      </c>
      <c r="B20" s="263">
        <v>201</v>
      </c>
      <c r="C20" s="264">
        <v>192</v>
      </c>
      <c r="D20" s="67">
        <f t="shared" si="0"/>
        <v>1.0469</v>
      </c>
    </row>
    <row r="21" ht="20" customHeight="1" spans="1:4">
      <c r="A21" s="266" t="s">
        <v>188</v>
      </c>
      <c r="B21" s="263">
        <v>95</v>
      </c>
      <c r="C21" s="264">
        <v>95</v>
      </c>
      <c r="D21" s="67">
        <f t="shared" si="0"/>
        <v>1</v>
      </c>
    </row>
    <row r="22" ht="20" customHeight="1" spans="1:4">
      <c r="A22" s="266" t="s">
        <v>189</v>
      </c>
      <c r="B22" s="263">
        <v>57</v>
      </c>
      <c r="C22" s="264">
        <v>63</v>
      </c>
      <c r="D22" s="67">
        <f t="shared" si="0"/>
        <v>0.9048</v>
      </c>
    </row>
    <row r="23" ht="20" customHeight="1" spans="1:4">
      <c r="A23" s="266" t="s">
        <v>190</v>
      </c>
      <c r="B23" s="263">
        <v>67</v>
      </c>
      <c r="C23" s="264">
        <v>47</v>
      </c>
      <c r="D23" s="67">
        <f t="shared" si="0"/>
        <v>1.4255</v>
      </c>
    </row>
    <row r="24" ht="20" customHeight="1" spans="1:4">
      <c r="A24" s="266" t="s">
        <v>191</v>
      </c>
      <c r="B24" s="263">
        <v>0</v>
      </c>
      <c r="C24" s="264">
        <v>5</v>
      </c>
      <c r="D24" s="67">
        <f t="shared" si="0"/>
        <v>0</v>
      </c>
    </row>
    <row r="25" ht="20" customHeight="1" spans="1:4">
      <c r="A25" s="265" t="s">
        <v>192</v>
      </c>
      <c r="B25" s="263">
        <v>10114</v>
      </c>
      <c r="C25" s="264">
        <v>8566</v>
      </c>
      <c r="D25" s="67">
        <f t="shared" si="0"/>
        <v>1.1807</v>
      </c>
    </row>
    <row r="26" ht="20" customHeight="1" spans="1:4">
      <c r="A26" s="266" t="s">
        <v>193</v>
      </c>
      <c r="B26" s="263">
        <v>2879</v>
      </c>
      <c r="C26" s="264">
        <v>2561</v>
      </c>
      <c r="D26" s="67">
        <f t="shared" si="0"/>
        <v>1.1242</v>
      </c>
    </row>
    <row r="27" ht="20" customHeight="1" spans="1:4">
      <c r="A27" s="266" t="s">
        <v>194</v>
      </c>
      <c r="B27" s="263">
        <v>6224</v>
      </c>
      <c r="C27" s="264">
        <v>5680</v>
      </c>
      <c r="D27" s="67">
        <f t="shared" si="0"/>
        <v>1.0958</v>
      </c>
    </row>
    <row r="28" ht="20" customHeight="1" spans="1:4">
      <c r="A28" s="266" t="s">
        <v>195</v>
      </c>
      <c r="B28" s="263">
        <v>108</v>
      </c>
      <c r="C28" s="264">
        <v>125</v>
      </c>
      <c r="D28" s="67">
        <f t="shared" si="0"/>
        <v>0.864</v>
      </c>
    </row>
    <row r="29" ht="20" customHeight="1" spans="1:4">
      <c r="A29" s="266" t="s">
        <v>196</v>
      </c>
      <c r="B29" s="263">
        <v>671</v>
      </c>
      <c r="C29" s="264">
        <v>126</v>
      </c>
      <c r="D29" s="67">
        <f t="shared" si="0"/>
        <v>5.3254</v>
      </c>
    </row>
    <row r="30" ht="20" customHeight="1" spans="1:4">
      <c r="A30" s="266" t="s">
        <v>197</v>
      </c>
      <c r="B30" s="263">
        <v>232</v>
      </c>
      <c r="C30" s="264">
        <v>74</v>
      </c>
      <c r="D30" s="67">
        <f t="shared" si="0"/>
        <v>3.1351</v>
      </c>
    </row>
    <row r="31" ht="20" customHeight="1" spans="1:4">
      <c r="A31" s="265" t="s">
        <v>198</v>
      </c>
      <c r="B31" s="263">
        <v>2402</v>
      </c>
      <c r="C31" s="264">
        <v>1853</v>
      </c>
      <c r="D31" s="67">
        <f t="shared" si="0"/>
        <v>1.2963</v>
      </c>
    </row>
    <row r="32" ht="20" customHeight="1" spans="1:4">
      <c r="A32" s="266" t="s">
        <v>199</v>
      </c>
      <c r="B32" s="263">
        <v>1660</v>
      </c>
      <c r="C32" s="264">
        <v>1041</v>
      </c>
      <c r="D32" s="67">
        <f t="shared" si="0"/>
        <v>1.5946</v>
      </c>
    </row>
    <row r="33" ht="20" customHeight="1" spans="1:4">
      <c r="A33" s="266" t="s">
        <v>200</v>
      </c>
      <c r="B33" s="263">
        <v>434</v>
      </c>
      <c r="C33" s="264">
        <v>210</v>
      </c>
      <c r="D33" s="67">
        <f t="shared" si="0"/>
        <v>2.0667</v>
      </c>
    </row>
    <row r="34" ht="20" customHeight="1" spans="1:4">
      <c r="A34" s="266" t="s">
        <v>201</v>
      </c>
      <c r="B34" s="263">
        <v>132</v>
      </c>
      <c r="C34" s="264">
        <v>357</v>
      </c>
      <c r="D34" s="67">
        <f t="shared" si="0"/>
        <v>0.3697</v>
      </c>
    </row>
    <row r="35" ht="20" customHeight="1" spans="1:4">
      <c r="A35" s="266" t="s">
        <v>202</v>
      </c>
      <c r="B35" s="263">
        <v>159</v>
      </c>
      <c r="C35" s="264">
        <v>222</v>
      </c>
      <c r="D35" s="67">
        <f t="shared" si="0"/>
        <v>0.7162</v>
      </c>
    </row>
    <row r="36" ht="20" customHeight="1" spans="1:4">
      <c r="A36" s="266" t="s">
        <v>203</v>
      </c>
      <c r="B36" s="263">
        <v>17</v>
      </c>
      <c r="C36" s="264">
        <v>23</v>
      </c>
      <c r="D36" s="67">
        <f t="shared" si="0"/>
        <v>0.7391</v>
      </c>
    </row>
    <row r="37" ht="20" customHeight="1" spans="1:4">
      <c r="A37" s="265" t="s">
        <v>204</v>
      </c>
      <c r="B37" s="263">
        <v>3268</v>
      </c>
      <c r="C37" s="264">
        <v>8128</v>
      </c>
      <c r="D37" s="67">
        <f t="shared" si="0"/>
        <v>0.4021</v>
      </c>
    </row>
    <row r="38" ht="20" customHeight="1" spans="1:4">
      <c r="A38" s="266" t="s">
        <v>205</v>
      </c>
      <c r="B38" s="263">
        <v>821</v>
      </c>
      <c r="C38" s="264">
        <v>658</v>
      </c>
      <c r="D38" s="67">
        <f t="shared" si="0"/>
        <v>1.2477</v>
      </c>
    </row>
    <row r="39" ht="20" customHeight="1" spans="1:4">
      <c r="A39" s="266" t="s">
        <v>206</v>
      </c>
      <c r="B39" s="263">
        <v>65</v>
      </c>
      <c r="C39" s="264">
        <v>68</v>
      </c>
      <c r="D39" s="67">
        <f t="shared" si="0"/>
        <v>0.9559</v>
      </c>
    </row>
    <row r="40" ht="20" customHeight="1" spans="1:4">
      <c r="A40" s="266" t="s">
        <v>207</v>
      </c>
      <c r="B40" s="263">
        <v>2010</v>
      </c>
      <c r="C40" s="264">
        <v>6945</v>
      </c>
      <c r="D40" s="67">
        <f t="shared" si="0"/>
        <v>0.2894</v>
      </c>
    </row>
    <row r="41" ht="20" customHeight="1" spans="1:4">
      <c r="A41" s="266" t="s">
        <v>208</v>
      </c>
      <c r="B41" s="263">
        <v>100</v>
      </c>
      <c r="C41" s="264">
        <v>180</v>
      </c>
      <c r="D41" s="67">
        <f t="shared" si="0"/>
        <v>0.5556</v>
      </c>
    </row>
    <row r="42" ht="20" customHeight="1" spans="1:4">
      <c r="A42" s="266" t="s">
        <v>209</v>
      </c>
      <c r="B42" s="263">
        <v>166</v>
      </c>
      <c r="C42" s="264">
        <v>185</v>
      </c>
      <c r="D42" s="67">
        <f t="shared" si="0"/>
        <v>0.8973</v>
      </c>
    </row>
    <row r="43" ht="20" customHeight="1" spans="1:4">
      <c r="A43" s="266" t="s">
        <v>210</v>
      </c>
      <c r="B43" s="263">
        <v>106</v>
      </c>
      <c r="C43" s="264">
        <v>92</v>
      </c>
      <c r="D43" s="67">
        <f t="shared" si="0"/>
        <v>1.1522</v>
      </c>
    </row>
    <row r="44" ht="20" customHeight="1" spans="1:4">
      <c r="A44" s="265" t="s">
        <v>211</v>
      </c>
      <c r="B44" s="263">
        <v>2462</v>
      </c>
      <c r="C44" s="264">
        <v>1858</v>
      </c>
      <c r="D44" s="67">
        <f t="shared" si="0"/>
        <v>1.3251</v>
      </c>
    </row>
    <row r="45" ht="20" customHeight="1" spans="1:4">
      <c r="A45" s="266" t="s">
        <v>212</v>
      </c>
      <c r="B45" s="263">
        <v>1541</v>
      </c>
      <c r="C45" s="264">
        <v>884</v>
      </c>
      <c r="D45" s="67">
        <f t="shared" si="0"/>
        <v>1.7432</v>
      </c>
    </row>
    <row r="46" ht="20" customHeight="1" spans="1:4">
      <c r="A46" s="266" t="s">
        <v>213</v>
      </c>
      <c r="B46" s="263">
        <v>689</v>
      </c>
      <c r="C46" s="264">
        <v>421</v>
      </c>
      <c r="D46" s="67">
        <f t="shared" si="0"/>
        <v>1.6366</v>
      </c>
    </row>
    <row r="47" ht="20" customHeight="1" spans="1:4">
      <c r="A47" s="266" t="s">
        <v>214</v>
      </c>
      <c r="B47" s="263">
        <v>51</v>
      </c>
      <c r="C47" s="264">
        <v>43</v>
      </c>
      <c r="D47" s="67">
        <f t="shared" si="0"/>
        <v>1.186</v>
      </c>
    </row>
    <row r="48" ht="20" customHeight="1" spans="1:4">
      <c r="A48" s="266" t="s">
        <v>215</v>
      </c>
      <c r="B48" s="263">
        <v>181</v>
      </c>
      <c r="C48" s="264">
        <v>505</v>
      </c>
      <c r="D48" s="67">
        <f t="shared" si="0"/>
        <v>0.3584</v>
      </c>
    </row>
    <row r="49" ht="20" customHeight="1" spans="1:4">
      <c r="A49" s="266" t="s">
        <v>216</v>
      </c>
      <c r="B49" s="263">
        <v>0</v>
      </c>
      <c r="C49" s="264">
        <v>5</v>
      </c>
      <c r="D49" s="67">
        <f t="shared" si="0"/>
        <v>0</v>
      </c>
    </row>
    <row r="50" ht="20" customHeight="1" spans="1:4">
      <c r="A50" s="265" t="s">
        <v>217</v>
      </c>
      <c r="B50" s="263">
        <v>4220</v>
      </c>
      <c r="C50" s="264">
        <v>4832</v>
      </c>
      <c r="D50" s="67">
        <f t="shared" si="0"/>
        <v>0.8733</v>
      </c>
    </row>
    <row r="51" ht="20" customHeight="1" spans="1:4">
      <c r="A51" s="266" t="s">
        <v>218</v>
      </c>
      <c r="B51" s="263">
        <v>4180</v>
      </c>
      <c r="C51" s="264">
        <v>4482</v>
      </c>
      <c r="D51" s="67">
        <f t="shared" si="0"/>
        <v>0.9326</v>
      </c>
    </row>
    <row r="52" ht="20" customHeight="1" spans="1:4">
      <c r="A52" s="266" t="s">
        <v>219</v>
      </c>
      <c r="B52" s="263">
        <v>0</v>
      </c>
      <c r="C52" s="264">
        <v>350</v>
      </c>
      <c r="D52" s="67">
        <f t="shared" si="0"/>
        <v>0</v>
      </c>
    </row>
    <row r="53" ht="20" customHeight="1" spans="1:4">
      <c r="A53" s="266" t="s">
        <v>220</v>
      </c>
      <c r="B53" s="263">
        <v>40</v>
      </c>
      <c r="C53" s="264"/>
      <c r="D53" s="67"/>
    </row>
    <row r="54" ht="20" customHeight="1" spans="1:4">
      <c r="A54" s="265" t="s">
        <v>221</v>
      </c>
      <c r="B54" s="263">
        <v>777</v>
      </c>
      <c r="C54" s="264">
        <v>609</v>
      </c>
      <c r="D54" s="67">
        <f t="shared" si="0"/>
        <v>1.2759</v>
      </c>
    </row>
    <row r="55" ht="20" customHeight="1" spans="1:4">
      <c r="A55" s="266" t="s">
        <v>222</v>
      </c>
      <c r="B55" s="263">
        <v>505</v>
      </c>
      <c r="C55" s="264">
        <v>467</v>
      </c>
      <c r="D55" s="67">
        <f t="shared" si="0"/>
        <v>1.0814</v>
      </c>
    </row>
    <row r="56" ht="20" customHeight="1" spans="1:4">
      <c r="A56" s="266" t="s">
        <v>223</v>
      </c>
      <c r="B56" s="263">
        <v>63</v>
      </c>
      <c r="C56" s="264">
        <v>71</v>
      </c>
      <c r="D56" s="67">
        <f t="shared" si="0"/>
        <v>0.8873</v>
      </c>
    </row>
    <row r="57" ht="20" customHeight="1" spans="1:4">
      <c r="A57" s="266" t="s">
        <v>224</v>
      </c>
      <c r="B57" s="263">
        <v>64</v>
      </c>
      <c r="C57" s="264">
        <v>70</v>
      </c>
      <c r="D57" s="67">
        <f t="shared" si="0"/>
        <v>0.9143</v>
      </c>
    </row>
    <row r="58" ht="20" customHeight="1" spans="1:4">
      <c r="A58" s="266" t="s">
        <v>225</v>
      </c>
      <c r="B58" s="263">
        <v>40</v>
      </c>
      <c r="C58" s="264"/>
      <c r="D58" s="67"/>
    </row>
    <row r="59" ht="20" customHeight="1" spans="1:4">
      <c r="A59" s="266" t="s">
        <v>226</v>
      </c>
      <c r="B59" s="263">
        <v>105</v>
      </c>
      <c r="C59" s="264">
        <v>1</v>
      </c>
      <c r="D59" s="67">
        <f t="shared" si="0"/>
        <v>105</v>
      </c>
    </row>
    <row r="60" ht="20" customHeight="1" spans="1:4">
      <c r="A60" s="265" t="s">
        <v>227</v>
      </c>
      <c r="B60" s="263">
        <v>385</v>
      </c>
      <c r="C60" s="264">
        <v>63</v>
      </c>
      <c r="D60" s="67">
        <f t="shared" si="0"/>
        <v>6.1111</v>
      </c>
    </row>
    <row r="61" ht="20" customHeight="1" spans="1:4">
      <c r="A61" s="266" t="s">
        <v>228</v>
      </c>
      <c r="B61" s="263">
        <v>0</v>
      </c>
      <c r="C61" s="264">
        <v>63</v>
      </c>
      <c r="D61" s="67">
        <f t="shared" si="0"/>
        <v>0</v>
      </c>
    </row>
    <row r="62" ht="20" customHeight="1" spans="1:4">
      <c r="A62" s="266" t="s">
        <v>229</v>
      </c>
      <c r="B62" s="263">
        <v>385</v>
      </c>
      <c r="C62" s="264"/>
      <c r="D62" s="67"/>
    </row>
    <row r="63" ht="20" customHeight="1" spans="1:4">
      <c r="A63" s="265" t="s">
        <v>230</v>
      </c>
      <c r="B63" s="263">
        <v>0</v>
      </c>
      <c r="C63" s="264">
        <v>3656</v>
      </c>
      <c r="D63" s="67">
        <f t="shared" si="0"/>
        <v>0</v>
      </c>
    </row>
    <row r="64" ht="20" customHeight="1" spans="1:4">
      <c r="A64" s="266" t="s">
        <v>231</v>
      </c>
      <c r="B64" s="263">
        <v>0</v>
      </c>
      <c r="C64" s="264">
        <v>45</v>
      </c>
      <c r="D64" s="67">
        <f t="shared" si="0"/>
        <v>0</v>
      </c>
    </row>
    <row r="65" ht="20" customHeight="1" spans="1:4">
      <c r="A65" s="266" t="s">
        <v>232</v>
      </c>
      <c r="B65" s="263">
        <v>0</v>
      </c>
      <c r="C65" s="264">
        <v>3611</v>
      </c>
      <c r="D65" s="67">
        <f t="shared" si="0"/>
        <v>0</v>
      </c>
    </row>
    <row r="66" ht="20" customHeight="1" spans="1:4">
      <c r="A66" s="265" t="s">
        <v>233</v>
      </c>
      <c r="B66" s="263">
        <v>2361</v>
      </c>
      <c r="C66" s="264">
        <v>2337</v>
      </c>
      <c r="D66" s="67">
        <f t="shared" si="0"/>
        <v>1.0103</v>
      </c>
    </row>
    <row r="67" ht="20" customHeight="1" spans="1:4">
      <c r="A67" s="266" t="s">
        <v>234</v>
      </c>
      <c r="B67" s="263">
        <v>1117</v>
      </c>
      <c r="C67" s="264">
        <v>792</v>
      </c>
      <c r="D67" s="67">
        <f t="shared" si="0"/>
        <v>1.4104</v>
      </c>
    </row>
    <row r="68" ht="20" customHeight="1" spans="1:4">
      <c r="A68" s="266" t="s">
        <v>235</v>
      </c>
      <c r="B68" s="263">
        <v>1168</v>
      </c>
      <c r="C68" s="264">
        <v>1491</v>
      </c>
      <c r="D68" s="67">
        <f t="shared" si="0"/>
        <v>0.7834</v>
      </c>
    </row>
    <row r="69" ht="20" customHeight="1" spans="1:4">
      <c r="A69" s="266" t="s">
        <v>236</v>
      </c>
      <c r="B69" s="263">
        <v>76</v>
      </c>
      <c r="C69" s="264">
        <v>54</v>
      </c>
      <c r="D69" s="67">
        <f t="shared" si="0"/>
        <v>1.4074</v>
      </c>
    </row>
    <row r="70" ht="20" customHeight="1" spans="1:4">
      <c r="A70" s="265" t="s">
        <v>237</v>
      </c>
      <c r="B70" s="263">
        <v>3412</v>
      </c>
      <c r="C70" s="264">
        <v>1083</v>
      </c>
      <c r="D70" s="67">
        <f t="shared" ref="D70:D133" si="1">B70/C70</f>
        <v>3.1505</v>
      </c>
    </row>
    <row r="71" ht="20" customHeight="1" spans="1:4">
      <c r="A71" s="266" t="s">
        <v>238</v>
      </c>
      <c r="B71" s="263">
        <v>560</v>
      </c>
      <c r="C71" s="264">
        <v>555</v>
      </c>
      <c r="D71" s="67">
        <f t="shared" si="1"/>
        <v>1.009</v>
      </c>
    </row>
    <row r="72" ht="20" customHeight="1" spans="1:4">
      <c r="A72" s="266" t="s">
        <v>239</v>
      </c>
      <c r="B72" s="263">
        <v>242</v>
      </c>
      <c r="C72" s="264">
        <v>108</v>
      </c>
      <c r="D72" s="67">
        <f t="shared" si="1"/>
        <v>2.2407</v>
      </c>
    </row>
    <row r="73" ht="20" customHeight="1" spans="1:4">
      <c r="A73" s="266" t="s">
        <v>240</v>
      </c>
      <c r="B73" s="263">
        <v>90</v>
      </c>
      <c r="C73" s="264"/>
      <c r="D73" s="67"/>
    </row>
    <row r="74" ht="20" customHeight="1" spans="1:4">
      <c r="A74" s="266" t="s">
        <v>241</v>
      </c>
      <c r="B74" s="263">
        <v>2520</v>
      </c>
      <c r="C74" s="264">
        <v>420</v>
      </c>
      <c r="D74" s="67">
        <f t="shared" si="1"/>
        <v>6</v>
      </c>
    </row>
    <row r="75" ht="20" customHeight="1" spans="1:4">
      <c r="A75" s="265" t="s">
        <v>242</v>
      </c>
      <c r="B75" s="263">
        <v>44</v>
      </c>
      <c r="C75" s="264">
        <v>553</v>
      </c>
      <c r="D75" s="67">
        <f t="shared" si="1"/>
        <v>0.0796</v>
      </c>
    </row>
    <row r="76" ht="20" customHeight="1" spans="1:4">
      <c r="A76" s="266" t="s">
        <v>243</v>
      </c>
      <c r="B76" s="263">
        <v>0</v>
      </c>
      <c r="C76" s="264">
        <v>500</v>
      </c>
      <c r="D76" s="67">
        <f t="shared" si="1"/>
        <v>0</v>
      </c>
    </row>
    <row r="77" ht="20" customHeight="1" spans="1:4">
      <c r="A77" s="266" t="s">
        <v>244</v>
      </c>
      <c r="B77" s="263">
        <v>10</v>
      </c>
      <c r="C77" s="264">
        <v>7</v>
      </c>
      <c r="D77" s="67">
        <f t="shared" si="1"/>
        <v>1.4286</v>
      </c>
    </row>
    <row r="78" ht="20" customHeight="1" spans="1:4">
      <c r="A78" s="266" t="s">
        <v>245</v>
      </c>
      <c r="B78" s="263">
        <v>34</v>
      </c>
      <c r="C78" s="264">
        <v>23</v>
      </c>
      <c r="D78" s="67">
        <f t="shared" si="1"/>
        <v>1.4783</v>
      </c>
    </row>
    <row r="79" ht="20" customHeight="1" spans="1:4">
      <c r="A79" s="266" t="s">
        <v>246</v>
      </c>
      <c r="B79" s="263">
        <v>0</v>
      </c>
      <c r="C79" s="264">
        <v>23</v>
      </c>
      <c r="D79" s="67">
        <f t="shared" si="1"/>
        <v>0</v>
      </c>
    </row>
    <row r="80" ht="20" customHeight="1" spans="1:4">
      <c r="A80" s="265" t="s">
        <v>247</v>
      </c>
      <c r="B80" s="263">
        <v>888</v>
      </c>
      <c r="C80" s="264">
        <v>1031</v>
      </c>
      <c r="D80" s="67">
        <f t="shared" si="1"/>
        <v>0.8613</v>
      </c>
    </row>
    <row r="81" ht="20" customHeight="1" spans="1:4">
      <c r="A81" s="266" t="s">
        <v>248</v>
      </c>
      <c r="B81" s="263">
        <v>356</v>
      </c>
      <c r="C81" s="264">
        <v>409</v>
      </c>
      <c r="D81" s="67">
        <f t="shared" si="1"/>
        <v>0.8704</v>
      </c>
    </row>
    <row r="82" ht="20" customHeight="1" spans="1:4">
      <c r="A82" s="266" t="s">
        <v>249</v>
      </c>
      <c r="B82" s="263">
        <v>416</v>
      </c>
      <c r="C82" s="264">
        <v>430</v>
      </c>
      <c r="D82" s="67">
        <f t="shared" si="1"/>
        <v>0.9674</v>
      </c>
    </row>
    <row r="83" ht="20" customHeight="1" spans="1:4">
      <c r="A83" s="266" t="s">
        <v>250</v>
      </c>
      <c r="B83" s="263">
        <v>0</v>
      </c>
      <c r="C83" s="264">
        <v>17</v>
      </c>
      <c r="D83" s="67">
        <f t="shared" si="1"/>
        <v>0</v>
      </c>
    </row>
    <row r="84" ht="20" customHeight="1" spans="1:4">
      <c r="A84" s="266" t="s">
        <v>251</v>
      </c>
      <c r="B84" s="263">
        <v>76</v>
      </c>
      <c r="C84" s="264">
        <v>70</v>
      </c>
      <c r="D84" s="67">
        <f t="shared" si="1"/>
        <v>1.0857</v>
      </c>
    </row>
    <row r="85" ht="20" customHeight="1" spans="1:4">
      <c r="A85" s="266" t="s">
        <v>252</v>
      </c>
      <c r="B85" s="263">
        <v>40</v>
      </c>
      <c r="C85" s="264">
        <v>105</v>
      </c>
      <c r="D85" s="67">
        <f t="shared" si="1"/>
        <v>0.381</v>
      </c>
    </row>
    <row r="86" ht="20" customHeight="1" spans="1:4">
      <c r="A86" s="265" t="s">
        <v>253</v>
      </c>
      <c r="B86" s="263">
        <v>467</v>
      </c>
      <c r="C86" s="264">
        <v>469</v>
      </c>
      <c r="D86" s="67">
        <f t="shared" si="1"/>
        <v>0.9957</v>
      </c>
    </row>
    <row r="87" ht="20" customHeight="1" spans="1:4">
      <c r="A87" s="266" t="s">
        <v>254</v>
      </c>
      <c r="B87" s="263">
        <v>299</v>
      </c>
      <c r="C87" s="264">
        <v>358</v>
      </c>
      <c r="D87" s="67">
        <f t="shared" si="1"/>
        <v>0.8352</v>
      </c>
    </row>
    <row r="88" ht="20" customHeight="1" spans="1:4">
      <c r="A88" s="266" t="s">
        <v>255</v>
      </c>
      <c r="B88" s="263">
        <v>141</v>
      </c>
      <c r="C88" s="264">
        <v>111</v>
      </c>
      <c r="D88" s="67">
        <f t="shared" si="1"/>
        <v>1.2703</v>
      </c>
    </row>
    <row r="89" ht="20" customHeight="1" spans="1:4">
      <c r="A89" s="266" t="s">
        <v>256</v>
      </c>
      <c r="B89" s="263">
        <v>27</v>
      </c>
      <c r="C89" s="264"/>
      <c r="D89" s="67"/>
    </row>
    <row r="90" ht="20" customHeight="1" spans="1:4">
      <c r="A90" s="265" t="s">
        <v>257</v>
      </c>
      <c r="B90" s="263">
        <v>642</v>
      </c>
      <c r="C90" s="264">
        <v>634</v>
      </c>
      <c r="D90" s="67">
        <f t="shared" si="1"/>
        <v>1.0126</v>
      </c>
    </row>
    <row r="91" ht="20" customHeight="1" spans="1:4">
      <c r="A91" s="266" t="s">
        <v>258</v>
      </c>
      <c r="B91" s="263">
        <v>421</v>
      </c>
      <c r="C91" s="264">
        <v>384</v>
      </c>
      <c r="D91" s="67">
        <f t="shared" si="1"/>
        <v>1.0964</v>
      </c>
    </row>
    <row r="92" ht="20" customHeight="1" spans="1:4">
      <c r="A92" s="266" t="s">
        <v>259</v>
      </c>
      <c r="B92" s="263">
        <v>221</v>
      </c>
      <c r="C92" s="264">
        <v>250</v>
      </c>
      <c r="D92" s="67">
        <f t="shared" si="1"/>
        <v>0.884</v>
      </c>
    </row>
    <row r="93" ht="20" customHeight="1" spans="1:4">
      <c r="A93" s="265" t="s">
        <v>260</v>
      </c>
      <c r="B93" s="263">
        <v>2201</v>
      </c>
      <c r="C93" s="264">
        <v>2494</v>
      </c>
      <c r="D93" s="67">
        <f t="shared" si="1"/>
        <v>0.8825</v>
      </c>
    </row>
    <row r="94" ht="20" customHeight="1" spans="1:4">
      <c r="A94" s="266" t="s">
        <v>261</v>
      </c>
      <c r="B94" s="263">
        <v>497</v>
      </c>
      <c r="C94" s="264">
        <v>472</v>
      </c>
      <c r="D94" s="67">
        <f t="shared" si="1"/>
        <v>1.053</v>
      </c>
    </row>
    <row r="95" ht="20" customHeight="1" spans="1:4">
      <c r="A95" s="266" t="s">
        <v>262</v>
      </c>
      <c r="B95" s="263">
        <v>1347</v>
      </c>
      <c r="C95" s="264">
        <v>1678</v>
      </c>
      <c r="D95" s="67">
        <f t="shared" si="1"/>
        <v>0.8027</v>
      </c>
    </row>
    <row r="96" ht="20" customHeight="1" spans="1:4">
      <c r="A96" s="266" t="s">
        <v>263</v>
      </c>
      <c r="B96" s="263">
        <v>226</v>
      </c>
      <c r="C96" s="264">
        <v>198</v>
      </c>
      <c r="D96" s="67">
        <f t="shared" si="1"/>
        <v>1.1414</v>
      </c>
    </row>
    <row r="97" ht="20" customHeight="1" spans="1:4">
      <c r="A97" s="266" t="s">
        <v>264</v>
      </c>
      <c r="B97" s="263">
        <v>131</v>
      </c>
      <c r="C97" s="264">
        <v>146</v>
      </c>
      <c r="D97" s="67">
        <f t="shared" si="1"/>
        <v>0.8973</v>
      </c>
    </row>
    <row r="98" ht="20" customHeight="1" spans="1:4">
      <c r="A98" s="265" t="s">
        <v>265</v>
      </c>
      <c r="B98" s="263">
        <v>3971</v>
      </c>
      <c r="C98" s="264">
        <v>3610</v>
      </c>
      <c r="D98" s="67">
        <f t="shared" si="1"/>
        <v>1.1</v>
      </c>
    </row>
    <row r="99" ht="20" customHeight="1" spans="1:4">
      <c r="A99" s="266" t="s">
        <v>266</v>
      </c>
      <c r="B99" s="263">
        <v>2498</v>
      </c>
      <c r="C99" s="264">
        <v>2181</v>
      </c>
      <c r="D99" s="67">
        <f t="shared" si="1"/>
        <v>1.1453</v>
      </c>
    </row>
    <row r="100" ht="20" customHeight="1" spans="1:4">
      <c r="A100" s="266" t="s">
        <v>267</v>
      </c>
      <c r="B100" s="263">
        <v>1292</v>
      </c>
      <c r="C100" s="264">
        <v>1397</v>
      </c>
      <c r="D100" s="67">
        <f t="shared" si="1"/>
        <v>0.9248</v>
      </c>
    </row>
    <row r="101" ht="20" customHeight="1" spans="1:4">
      <c r="A101" s="266" t="s">
        <v>268</v>
      </c>
      <c r="B101" s="263">
        <v>181</v>
      </c>
      <c r="C101" s="264">
        <v>32</v>
      </c>
      <c r="D101" s="67">
        <f t="shared" si="1"/>
        <v>5.6563</v>
      </c>
    </row>
    <row r="102" ht="20" customHeight="1" spans="1:4">
      <c r="A102" s="265" t="s">
        <v>269</v>
      </c>
      <c r="B102" s="263">
        <v>1533</v>
      </c>
      <c r="C102" s="264">
        <v>2418</v>
      </c>
      <c r="D102" s="67">
        <f t="shared" si="1"/>
        <v>0.634</v>
      </c>
    </row>
    <row r="103" ht="20" customHeight="1" spans="1:4">
      <c r="A103" s="266" t="s">
        <v>270</v>
      </c>
      <c r="B103" s="263">
        <v>671</v>
      </c>
      <c r="C103" s="264">
        <v>506</v>
      </c>
      <c r="D103" s="67">
        <f t="shared" si="1"/>
        <v>1.3261</v>
      </c>
    </row>
    <row r="104" ht="20" customHeight="1" spans="1:4">
      <c r="A104" s="266" t="s">
        <v>271</v>
      </c>
      <c r="B104" s="263">
        <v>831</v>
      </c>
      <c r="C104" s="264">
        <v>1892</v>
      </c>
      <c r="D104" s="67">
        <f t="shared" si="1"/>
        <v>0.4392</v>
      </c>
    </row>
    <row r="105" ht="20" customHeight="1" spans="1:4">
      <c r="A105" s="266" t="s">
        <v>272</v>
      </c>
      <c r="B105" s="263">
        <v>31</v>
      </c>
      <c r="C105" s="264">
        <v>20</v>
      </c>
      <c r="D105" s="67">
        <f t="shared" si="1"/>
        <v>1.55</v>
      </c>
    </row>
    <row r="106" ht="20" customHeight="1" spans="1:4">
      <c r="A106" s="265" t="s">
        <v>273</v>
      </c>
      <c r="B106" s="263">
        <v>1238</v>
      </c>
      <c r="C106" s="264">
        <v>1191</v>
      </c>
      <c r="D106" s="67">
        <f t="shared" si="1"/>
        <v>1.0395</v>
      </c>
    </row>
    <row r="107" ht="20" customHeight="1" spans="1:4">
      <c r="A107" s="266" t="s">
        <v>274</v>
      </c>
      <c r="B107" s="263">
        <v>779</v>
      </c>
      <c r="C107" s="264">
        <v>833</v>
      </c>
      <c r="D107" s="67">
        <f t="shared" si="1"/>
        <v>0.9352</v>
      </c>
    </row>
    <row r="108" ht="20" customHeight="1" spans="1:4">
      <c r="A108" s="266" t="s">
        <v>275</v>
      </c>
      <c r="B108" s="263">
        <v>368</v>
      </c>
      <c r="C108" s="264">
        <v>358</v>
      </c>
      <c r="D108" s="67">
        <f t="shared" si="1"/>
        <v>1.0279</v>
      </c>
    </row>
    <row r="109" ht="20" customHeight="1" spans="1:4">
      <c r="A109" s="266" t="s">
        <v>276</v>
      </c>
      <c r="B109" s="263">
        <v>91</v>
      </c>
      <c r="C109" s="264"/>
      <c r="D109" s="67"/>
    </row>
    <row r="110" ht="20" customHeight="1" spans="1:4">
      <c r="A110" s="265" t="s">
        <v>277</v>
      </c>
      <c r="B110" s="263">
        <v>860</v>
      </c>
      <c r="C110" s="264">
        <v>688</v>
      </c>
      <c r="D110" s="67">
        <f t="shared" si="1"/>
        <v>1.25</v>
      </c>
    </row>
    <row r="111" ht="20" customHeight="1" spans="1:4">
      <c r="A111" s="266" t="s">
        <v>278</v>
      </c>
      <c r="B111" s="263">
        <v>412</v>
      </c>
      <c r="C111" s="264">
        <v>335</v>
      </c>
      <c r="D111" s="67">
        <f t="shared" si="1"/>
        <v>1.2299</v>
      </c>
    </row>
    <row r="112" ht="20" customHeight="1" spans="1:4">
      <c r="A112" s="266" t="s">
        <v>279</v>
      </c>
      <c r="B112" s="263">
        <v>211</v>
      </c>
      <c r="C112" s="264">
        <v>128</v>
      </c>
      <c r="D112" s="67">
        <f t="shared" si="1"/>
        <v>1.6484</v>
      </c>
    </row>
    <row r="113" ht="20" customHeight="1" spans="1:4">
      <c r="A113" s="266" t="s">
        <v>280</v>
      </c>
      <c r="B113" s="263">
        <v>215</v>
      </c>
      <c r="C113" s="264">
        <v>225</v>
      </c>
      <c r="D113" s="67">
        <f t="shared" si="1"/>
        <v>0.9556</v>
      </c>
    </row>
    <row r="114" ht="20" customHeight="1" spans="1:4">
      <c r="A114" s="266" t="s">
        <v>281</v>
      </c>
      <c r="B114" s="263">
        <v>22</v>
      </c>
      <c r="C114" s="264"/>
      <c r="D114" s="67"/>
    </row>
    <row r="115" ht="20" customHeight="1" spans="1:4">
      <c r="A115" s="265" t="s">
        <v>282</v>
      </c>
      <c r="B115" s="263">
        <v>65</v>
      </c>
      <c r="C115" s="264">
        <v>0</v>
      </c>
      <c r="D115" s="67"/>
    </row>
    <row r="116" ht="20" customHeight="1" spans="1:4">
      <c r="A116" s="266" t="s">
        <v>283</v>
      </c>
      <c r="B116" s="263">
        <v>10</v>
      </c>
      <c r="C116" s="264"/>
      <c r="D116" s="67"/>
    </row>
    <row r="117" ht="20" customHeight="1" spans="1:4">
      <c r="A117" s="266" t="s">
        <v>284</v>
      </c>
      <c r="B117" s="263">
        <v>55</v>
      </c>
      <c r="C117" s="264"/>
      <c r="D117" s="67"/>
    </row>
    <row r="118" ht="20" customHeight="1" spans="1:4">
      <c r="A118" s="265" t="s">
        <v>285</v>
      </c>
      <c r="B118" s="263">
        <v>13238</v>
      </c>
      <c r="C118" s="264">
        <v>13218</v>
      </c>
      <c r="D118" s="67">
        <f t="shared" si="1"/>
        <v>1.0015</v>
      </c>
    </row>
    <row r="119" ht="20" customHeight="1" spans="1:4">
      <c r="A119" s="266" t="s">
        <v>286</v>
      </c>
      <c r="B119" s="263">
        <v>7790</v>
      </c>
      <c r="C119" s="264">
        <v>6531</v>
      </c>
      <c r="D119" s="67">
        <f t="shared" si="1"/>
        <v>1.1928</v>
      </c>
    </row>
    <row r="120" ht="20" customHeight="1" spans="1:4">
      <c r="A120" s="266" t="s">
        <v>287</v>
      </c>
      <c r="B120" s="263">
        <v>0</v>
      </c>
      <c r="C120" s="264">
        <v>817</v>
      </c>
      <c r="D120" s="67">
        <f t="shared" si="1"/>
        <v>0</v>
      </c>
    </row>
    <row r="121" ht="20" customHeight="1" spans="1:4">
      <c r="A121" s="266" t="s">
        <v>288</v>
      </c>
      <c r="B121" s="263">
        <v>2853</v>
      </c>
      <c r="C121" s="264">
        <v>1274</v>
      </c>
      <c r="D121" s="67">
        <f t="shared" si="1"/>
        <v>2.2394</v>
      </c>
    </row>
    <row r="122" ht="20" customHeight="1" spans="1:4">
      <c r="A122" s="266" t="s">
        <v>289</v>
      </c>
      <c r="B122" s="263">
        <v>403</v>
      </c>
      <c r="C122" s="264"/>
      <c r="D122" s="67"/>
    </row>
    <row r="123" ht="20" customHeight="1" spans="1:4">
      <c r="A123" s="266" t="s">
        <v>290</v>
      </c>
      <c r="B123" s="263">
        <v>153</v>
      </c>
      <c r="C123" s="264">
        <v>732</v>
      </c>
      <c r="D123" s="67">
        <f t="shared" si="1"/>
        <v>0.209</v>
      </c>
    </row>
    <row r="124" ht="20" customHeight="1" spans="1:4">
      <c r="A124" s="266" t="s">
        <v>291</v>
      </c>
      <c r="B124" s="263">
        <v>350</v>
      </c>
      <c r="C124" s="264">
        <v>290</v>
      </c>
      <c r="D124" s="67">
        <f t="shared" si="1"/>
        <v>1.2069</v>
      </c>
    </row>
    <row r="125" ht="20" customHeight="1" spans="1:4">
      <c r="A125" s="266" t="s">
        <v>292</v>
      </c>
      <c r="B125" s="263">
        <v>88</v>
      </c>
      <c r="C125" s="264">
        <v>350</v>
      </c>
      <c r="D125" s="67">
        <f t="shared" si="1"/>
        <v>0.2514</v>
      </c>
    </row>
    <row r="126" ht="20" customHeight="1" spans="1:4">
      <c r="A126" s="266" t="s">
        <v>293</v>
      </c>
      <c r="B126" s="263">
        <v>180</v>
      </c>
      <c r="C126" s="264">
        <v>71</v>
      </c>
      <c r="D126" s="67">
        <f t="shared" si="1"/>
        <v>2.5352</v>
      </c>
    </row>
    <row r="127" ht="20" customHeight="1" spans="1:4">
      <c r="A127" s="266" t="s">
        <v>294</v>
      </c>
      <c r="B127" s="263">
        <v>1</v>
      </c>
      <c r="C127" s="264"/>
      <c r="D127" s="67"/>
    </row>
    <row r="128" ht="20" customHeight="1" spans="1:4">
      <c r="A128" s="266" t="s">
        <v>295</v>
      </c>
      <c r="B128" s="263">
        <v>1420</v>
      </c>
      <c r="C128" s="264">
        <v>1443</v>
      </c>
      <c r="D128" s="67">
        <f t="shared" si="1"/>
        <v>0.9841</v>
      </c>
    </row>
    <row r="129" ht="20" customHeight="1" spans="1:4">
      <c r="A129" s="266" t="s">
        <v>296</v>
      </c>
      <c r="B129" s="263">
        <v>0</v>
      </c>
      <c r="C129" s="264">
        <v>1710</v>
      </c>
      <c r="D129" s="67">
        <f t="shared" si="1"/>
        <v>0</v>
      </c>
    </row>
    <row r="130" ht="20" customHeight="1" spans="1:4">
      <c r="A130" s="265" t="s">
        <v>297</v>
      </c>
      <c r="B130" s="263">
        <v>6766</v>
      </c>
      <c r="C130" s="264">
        <v>6946</v>
      </c>
      <c r="D130" s="67">
        <f t="shared" si="1"/>
        <v>0.9741</v>
      </c>
    </row>
    <row r="131" ht="20" customHeight="1" spans="1:4">
      <c r="A131" s="266" t="s">
        <v>298</v>
      </c>
      <c r="B131" s="263">
        <f>60+6706</f>
        <v>6766</v>
      </c>
      <c r="C131" s="264">
        <v>6946</v>
      </c>
      <c r="D131" s="67">
        <f t="shared" si="1"/>
        <v>0.9741</v>
      </c>
    </row>
    <row r="132" ht="20" customHeight="1" spans="1:4">
      <c r="A132" s="262" t="s">
        <v>299</v>
      </c>
      <c r="B132" s="263">
        <f>54043+8580</f>
        <v>62623</v>
      </c>
      <c r="C132" s="264">
        <v>56551</v>
      </c>
      <c r="D132" s="67">
        <f t="shared" ref="D132:D188" si="2">B132/C132</f>
        <v>1.1074</v>
      </c>
    </row>
    <row r="133" ht="20" customHeight="1" spans="1:4">
      <c r="A133" s="265" t="s">
        <v>300</v>
      </c>
      <c r="B133" s="263">
        <v>2882</v>
      </c>
      <c r="C133" s="264">
        <v>3373</v>
      </c>
      <c r="D133" s="67">
        <f t="shared" si="2"/>
        <v>0.8544</v>
      </c>
    </row>
    <row r="134" ht="20" customHeight="1" spans="1:4">
      <c r="A134" s="266" t="s">
        <v>301</v>
      </c>
      <c r="B134" s="263">
        <v>2882</v>
      </c>
      <c r="C134" s="264">
        <v>490</v>
      </c>
      <c r="D134" s="67">
        <f t="shared" si="2"/>
        <v>5.8816</v>
      </c>
    </row>
    <row r="135" ht="20" customHeight="1" spans="1:4">
      <c r="A135" s="266" t="s">
        <v>302</v>
      </c>
      <c r="B135" s="263">
        <v>0</v>
      </c>
      <c r="C135" s="264">
        <v>2883</v>
      </c>
      <c r="D135" s="67">
        <f t="shared" si="2"/>
        <v>0</v>
      </c>
    </row>
    <row r="136" ht="20" customHeight="1" spans="1:4">
      <c r="A136" s="265" t="s">
        <v>303</v>
      </c>
      <c r="B136" s="263">
        <v>49653</v>
      </c>
      <c r="C136" s="264">
        <v>44336</v>
      </c>
      <c r="D136" s="67">
        <f t="shared" si="2"/>
        <v>1.1199</v>
      </c>
    </row>
    <row r="137" ht="20" customHeight="1" spans="1:4">
      <c r="A137" s="266" t="s">
        <v>304</v>
      </c>
      <c r="B137" s="263">
        <v>34161</v>
      </c>
      <c r="C137" s="264">
        <v>31160</v>
      </c>
      <c r="D137" s="67">
        <f t="shared" si="2"/>
        <v>1.0963</v>
      </c>
    </row>
    <row r="138" ht="20" customHeight="1" spans="1:4">
      <c r="A138" s="266" t="s">
        <v>305</v>
      </c>
      <c r="B138" s="263">
        <v>4779</v>
      </c>
      <c r="C138" s="264">
        <v>4485</v>
      </c>
      <c r="D138" s="67">
        <f t="shared" si="2"/>
        <v>1.0656</v>
      </c>
    </row>
    <row r="139" ht="20" customHeight="1" spans="1:4">
      <c r="A139" s="266" t="s">
        <v>306</v>
      </c>
      <c r="B139" s="263">
        <v>599</v>
      </c>
      <c r="C139" s="264"/>
      <c r="D139" s="67"/>
    </row>
    <row r="140" ht="20" customHeight="1" spans="1:4">
      <c r="A140" s="266" t="s">
        <v>307</v>
      </c>
      <c r="B140" s="263">
        <v>420</v>
      </c>
      <c r="C140" s="264"/>
      <c r="D140" s="67"/>
    </row>
    <row r="141" ht="20" customHeight="1" spans="1:4">
      <c r="A141" s="266" t="s">
        <v>308</v>
      </c>
      <c r="B141" s="263">
        <v>1436</v>
      </c>
      <c r="C141" s="264"/>
      <c r="D141" s="67"/>
    </row>
    <row r="142" ht="20" customHeight="1" spans="1:4">
      <c r="A142" s="266" t="s">
        <v>309</v>
      </c>
      <c r="B142" s="263">
        <v>88</v>
      </c>
      <c r="C142" s="264"/>
      <c r="D142" s="67"/>
    </row>
    <row r="143" ht="20" customHeight="1" spans="1:4">
      <c r="A143" s="266" t="s">
        <v>310</v>
      </c>
      <c r="B143" s="263">
        <v>1891</v>
      </c>
      <c r="C143" s="264">
        <v>1582</v>
      </c>
      <c r="D143" s="67">
        <f t="shared" si="2"/>
        <v>1.1953</v>
      </c>
    </row>
    <row r="144" ht="20" customHeight="1" spans="1:4">
      <c r="A144" s="266" t="s">
        <v>311</v>
      </c>
      <c r="B144" s="263">
        <v>6279</v>
      </c>
      <c r="C144" s="264">
        <v>7109</v>
      </c>
      <c r="D144" s="67">
        <f t="shared" si="2"/>
        <v>0.8832</v>
      </c>
    </row>
    <row r="145" ht="20" customHeight="1" spans="1:4">
      <c r="A145" s="265" t="s">
        <v>312</v>
      </c>
      <c r="B145" s="263">
        <v>100</v>
      </c>
      <c r="C145" s="264">
        <v>100</v>
      </c>
      <c r="D145" s="67">
        <f t="shared" si="2"/>
        <v>1</v>
      </c>
    </row>
    <row r="146" ht="20" customHeight="1" spans="1:4">
      <c r="A146" s="266" t="s">
        <v>313</v>
      </c>
      <c r="B146" s="263">
        <v>100</v>
      </c>
      <c r="C146" s="264">
        <v>100</v>
      </c>
      <c r="D146" s="67">
        <f t="shared" si="2"/>
        <v>1</v>
      </c>
    </row>
    <row r="147" ht="20" customHeight="1" spans="1:4">
      <c r="A147" s="265" t="s">
        <v>314</v>
      </c>
      <c r="B147" s="263">
        <v>200</v>
      </c>
      <c r="C147" s="264">
        <v>0</v>
      </c>
      <c r="D147" s="67"/>
    </row>
    <row r="148" ht="20" customHeight="1" spans="1:4">
      <c r="A148" s="266" t="s">
        <v>315</v>
      </c>
      <c r="B148" s="263">
        <v>200</v>
      </c>
      <c r="C148" s="264"/>
      <c r="D148" s="67"/>
    </row>
    <row r="149" ht="20" customHeight="1" spans="1:4">
      <c r="A149" s="265" t="s">
        <v>316</v>
      </c>
      <c r="B149" s="263">
        <v>1208</v>
      </c>
      <c r="C149" s="264">
        <v>1242</v>
      </c>
      <c r="D149" s="67">
        <f t="shared" si="2"/>
        <v>0.9726</v>
      </c>
    </row>
    <row r="150" ht="20" customHeight="1" spans="1:4">
      <c r="A150" s="266" t="s">
        <v>317</v>
      </c>
      <c r="B150" s="263">
        <v>700</v>
      </c>
      <c r="C150" s="264">
        <v>667</v>
      </c>
      <c r="D150" s="67">
        <f t="shared" si="2"/>
        <v>1.0495</v>
      </c>
    </row>
    <row r="151" ht="20" customHeight="1" spans="1:4">
      <c r="A151" s="266" t="s">
        <v>318</v>
      </c>
      <c r="B151" s="263">
        <v>172</v>
      </c>
      <c r="C151" s="264">
        <v>212</v>
      </c>
      <c r="D151" s="67">
        <f t="shared" si="2"/>
        <v>0.8113</v>
      </c>
    </row>
    <row r="152" ht="20" customHeight="1" spans="1:4">
      <c r="A152" s="266" t="s">
        <v>319</v>
      </c>
      <c r="B152" s="263">
        <v>122</v>
      </c>
      <c r="C152" s="264">
        <v>122</v>
      </c>
      <c r="D152" s="67">
        <f t="shared" si="2"/>
        <v>1</v>
      </c>
    </row>
    <row r="153" ht="20" customHeight="1" spans="1:4">
      <c r="A153" s="266" t="s">
        <v>320</v>
      </c>
      <c r="B153" s="263">
        <v>23</v>
      </c>
      <c r="C153" s="264">
        <v>26</v>
      </c>
      <c r="D153" s="67">
        <f t="shared" si="2"/>
        <v>0.8846</v>
      </c>
    </row>
    <row r="154" ht="20" customHeight="1" spans="1:4">
      <c r="A154" s="266" t="s">
        <v>321</v>
      </c>
      <c r="B154" s="263">
        <v>13</v>
      </c>
      <c r="C154" s="264">
        <v>12</v>
      </c>
      <c r="D154" s="67">
        <f t="shared" si="2"/>
        <v>1.0833</v>
      </c>
    </row>
    <row r="155" ht="20" customHeight="1" spans="1:4">
      <c r="A155" s="266" t="s">
        <v>322</v>
      </c>
      <c r="B155" s="263">
        <v>0</v>
      </c>
      <c r="C155" s="264">
        <v>1</v>
      </c>
      <c r="D155" s="67">
        <f t="shared" si="2"/>
        <v>0</v>
      </c>
    </row>
    <row r="156" ht="20" customHeight="1" spans="1:4">
      <c r="A156" s="266" t="s">
        <v>323</v>
      </c>
      <c r="B156" s="263">
        <v>178</v>
      </c>
      <c r="C156" s="264">
        <v>202</v>
      </c>
      <c r="D156" s="67">
        <f t="shared" si="2"/>
        <v>0.8812</v>
      </c>
    </row>
    <row r="157" ht="20" customHeight="1" spans="1:4">
      <c r="A157" s="265" t="s">
        <v>324</v>
      </c>
      <c r="B157" s="263">
        <v>8580</v>
      </c>
      <c r="C157" s="264">
        <v>7500</v>
      </c>
      <c r="D157" s="67">
        <f t="shared" si="2"/>
        <v>1.144</v>
      </c>
    </row>
    <row r="158" ht="20" customHeight="1" spans="1:4">
      <c r="A158" s="266" t="s">
        <v>325</v>
      </c>
      <c r="B158" s="263">
        <v>8580</v>
      </c>
      <c r="C158" s="264">
        <v>7500</v>
      </c>
      <c r="D158" s="67">
        <f t="shared" si="2"/>
        <v>1.144</v>
      </c>
    </row>
    <row r="159" ht="20" customHeight="1" spans="1:4">
      <c r="A159" s="262" t="s">
        <v>326</v>
      </c>
      <c r="B159" s="263">
        <f>66261+8156</f>
        <v>74417</v>
      </c>
      <c r="C159" s="264">
        <v>76772</v>
      </c>
      <c r="D159" s="67">
        <f t="shared" si="2"/>
        <v>0.9693</v>
      </c>
    </row>
    <row r="160" ht="20" customHeight="1" spans="1:4">
      <c r="A160" s="265" t="s">
        <v>327</v>
      </c>
      <c r="B160" s="263">
        <v>1171</v>
      </c>
      <c r="C160" s="264">
        <v>6171</v>
      </c>
      <c r="D160" s="67">
        <f t="shared" si="2"/>
        <v>0.1898</v>
      </c>
    </row>
    <row r="161" ht="20" customHeight="1" spans="1:4">
      <c r="A161" s="266" t="s">
        <v>328</v>
      </c>
      <c r="B161" s="263">
        <v>808</v>
      </c>
      <c r="C161" s="264">
        <v>831</v>
      </c>
      <c r="D161" s="67">
        <f t="shared" si="2"/>
        <v>0.9723</v>
      </c>
    </row>
    <row r="162" ht="20" customHeight="1" spans="1:4">
      <c r="A162" s="266" t="s">
        <v>329</v>
      </c>
      <c r="B162" s="263">
        <v>363</v>
      </c>
      <c r="C162" s="264">
        <v>5340</v>
      </c>
      <c r="D162" s="67">
        <f t="shared" si="2"/>
        <v>0.068</v>
      </c>
    </row>
    <row r="163" ht="20" customHeight="1" spans="1:4">
      <c r="A163" s="265" t="s">
        <v>330</v>
      </c>
      <c r="B163" s="263">
        <v>35473</v>
      </c>
      <c r="C163" s="264">
        <v>39804</v>
      </c>
      <c r="D163" s="67">
        <f t="shared" si="2"/>
        <v>0.8912</v>
      </c>
    </row>
    <row r="164" ht="20" customHeight="1" spans="1:4">
      <c r="A164" s="266" t="s">
        <v>331</v>
      </c>
      <c r="B164" s="263">
        <v>1059</v>
      </c>
      <c r="C164" s="264">
        <v>1614</v>
      </c>
      <c r="D164" s="67">
        <f t="shared" si="2"/>
        <v>0.6561</v>
      </c>
    </row>
    <row r="165" ht="20" customHeight="1" spans="1:4">
      <c r="A165" s="266" t="s">
        <v>332</v>
      </c>
      <c r="B165" s="263">
        <v>5524</v>
      </c>
      <c r="C165" s="264">
        <v>5118</v>
      </c>
      <c r="D165" s="67">
        <f t="shared" si="2"/>
        <v>1.0793</v>
      </c>
    </row>
    <row r="166" ht="20" customHeight="1" spans="1:4">
      <c r="A166" s="266" t="s">
        <v>333</v>
      </c>
      <c r="B166" s="263">
        <v>747</v>
      </c>
      <c r="C166" s="264">
        <v>679</v>
      </c>
      <c r="D166" s="67">
        <f t="shared" si="2"/>
        <v>1.1001</v>
      </c>
    </row>
    <row r="167" ht="20" customHeight="1" spans="1:4">
      <c r="A167" s="266" t="s">
        <v>334</v>
      </c>
      <c r="B167" s="263">
        <v>10327</v>
      </c>
      <c r="C167" s="264">
        <v>9599</v>
      </c>
      <c r="D167" s="67">
        <f t="shared" si="2"/>
        <v>1.0758</v>
      </c>
    </row>
    <row r="168" ht="20" customHeight="1" spans="1:4">
      <c r="A168" s="266" t="s">
        <v>335</v>
      </c>
      <c r="B168" s="263">
        <v>17716</v>
      </c>
      <c r="C168" s="264">
        <v>21476</v>
      </c>
      <c r="D168" s="67">
        <f t="shared" si="2"/>
        <v>0.8249</v>
      </c>
    </row>
    <row r="169" ht="20" customHeight="1" spans="1:4">
      <c r="A169" s="266" t="s">
        <v>336</v>
      </c>
      <c r="B169" s="263">
        <v>100</v>
      </c>
      <c r="C169" s="264">
        <v>1318</v>
      </c>
      <c r="D169" s="67">
        <f t="shared" si="2"/>
        <v>0.0759</v>
      </c>
    </row>
    <row r="170" ht="20" customHeight="1" spans="1:4">
      <c r="A170" s="265" t="s">
        <v>337</v>
      </c>
      <c r="B170" s="263">
        <v>18468</v>
      </c>
      <c r="C170" s="264">
        <v>17680</v>
      </c>
      <c r="D170" s="67">
        <f t="shared" si="2"/>
        <v>1.0446</v>
      </c>
    </row>
    <row r="171" ht="20" customHeight="1" spans="1:4">
      <c r="A171" s="266" t="s">
        <v>338</v>
      </c>
      <c r="B171" s="263">
        <v>10205</v>
      </c>
      <c r="C171" s="264">
        <v>10191</v>
      </c>
      <c r="D171" s="67">
        <f t="shared" si="2"/>
        <v>1.0014</v>
      </c>
    </row>
    <row r="172" ht="20" customHeight="1" spans="1:4">
      <c r="A172" s="266" t="s">
        <v>339</v>
      </c>
      <c r="B172" s="263">
        <v>1302</v>
      </c>
      <c r="C172" s="264">
        <v>1150</v>
      </c>
      <c r="D172" s="67">
        <f t="shared" si="2"/>
        <v>1.1322</v>
      </c>
    </row>
    <row r="173" ht="20" customHeight="1" spans="1:4">
      <c r="A173" s="266" t="s">
        <v>340</v>
      </c>
      <c r="B173" s="263">
        <v>6919</v>
      </c>
      <c r="C173" s="264">
        <v>6296</v>
      </c>
      <c r="D173" s="67">
        <f t="shared" si="2"/>
        <v>1.099</v>
      </c>
    </row>
    <row r="174" ht="20" customHeight="1" spans="1:4">
      <c r="A174" s="266" t="s">
        <v>341</v>
      </c>
      <c r="B174" s="263">
        <v>42</v>
      </c>
      <c r="C174" s="264">
        <v>43</v>
      </c>
      <c r="D174" s="67">
        <f t="shared" si="2"/>
        <v>0.9767</v>
      </c>
    </row>
    <row r="175" ht="20" customHeight="1" spans="1:4">
      <c r="A175" s="265" t="s">
        <v>342</v>
      </c>
      <c r="B175" s="263">
        <v>390</v>
      </c>
      <c r="C175" s="264">
        <v>419</v>
      </c>
      <c r="D175" s="67">
        <f t="shared" si="2"/>
        <v>0.9308</v>
      </c>
    </row>
    <row r="176" ht="20" customHeight="1" spans="1:4">
      <c r="A176" s="266" t="s">
        <v>343</v>
      </c>
      <c r="B176" s="263">
        <v>390</v>
      </c>
      <c r="C176" s="264">
        <v>419</v>
      </c>
      <c r="D176" s="67">
        <f t="shared" si="2"/>
        <v>0.9308</v>
      </c>
    </row>
    <row r="177" ht="20" customHeight="1" spans="1:4">
      <c r="A177" s="265" t="s">
        <v>344</v>
      </c>
      <c r="B177" s="263">
        <v>1017</v>
      </c>
      <c r="C177" s="264">
        <v>1078</v>
      </c>
      <c r="D177" s="67">
        <f t="shared" si="2"/>
        <v>0.9434</v>
      </c>
    </row>
    <row r="178" ht="20" customHeight="1" spans="1:4">
      <c r="A178" s="266" t="s">
        <v>345</v>
      </c>
      <c r="B178" s="263">
        <v>1017</v>
      </c>
      <c r="C178" s="264">
        <v>994</v>
      </c>
      <c r="D178" s="67">
        <f t="shared" si="2"/>
        <v>1.0231</v>
      </c>
    </row>
    <row r="179" ht="20" customHeight="1" spans="1:4">
      <c r="A179" s="266" t="s">
        <v>346</v>
      </c>
      <c r="B179" s="263">
        <v>0</v>
      </c>
      <c r="C179" s="264">
        <v>84</v>
      </c>
      <c r="D179" s="67">
        <f t="shared" si="2"/>
        <v>0</v>
      </c>
    </row>
    <row r="180" ht="20" customHeight="1" spans="1:4">
      <c r="A180" s="265" t="s">
        <v>347</v>
      </c>
      <c r="B180" s="263">
        <v>2913</v>
      </c>
      <c r="C180" s="264">
        <v>2462</v>
      </c>
      <c r="D180" s="67">
        <f t="shared" si="2"/>
        <v>1.1832</v>
      </c>
    </row>
    <row r="181" ht="20" customHeight="1" spans="1:4">
      <c r="A181" s="266" t="s">
        <v>348</v>
      </c>
      <c r="B181" s="263">
        <v>1462</v>
      </c>
      <c r="C181" s="264">
        <v>1285</v>
      </c>
      <c r="D181" s="67">
        <f t="shared" si="2"/>
        <v>1.1377</v>
      </c>
    </row>
    <row r="182" ht="20" customHeight="1" spans="1:4">
      <c r="A182" s="266" t="s">
        <v>349</v>
      </c>
      <c r="B182" s="263">
        <v>1451</v>
      </c>
      <c r="C182" s="264">
        <v>1177</v>
      </c>
      <c r="D182" s="67">
        <f t="shared" si="2"/>
        <v>1.2328</v>
      </c>
    </row>
    <row r="183" ht="20" customHeight="1" spans="1:4">
      <c r="A183" s="265" t="s">
        <v>350</v>
      </c>
      <c r="B183" s="263">
        <v>3385</v>
      </c>
      <c r="C183" s="264">
        <v>3725</v>
      </c>
      <c r="D183" s="67">
        <f t="shared" si="2"/>
        <v>0.9087</v>
      </c>
    </row>
    <row r="184" ht="20" customHeight="1" spans="1:4">
      <c r="A184" s="266" t="s">
        <v>351</v>
      </c>
      <c r="B184" s="263">
        <v>1360</v>
      </c>
      <c r="C184" s="264"/>
      <c r="D184" s="67"/>
    </row>
    <row r="185" ht="20" customHeight="1" spans="1:4">
      <c r="A185" s="266" t="s">
        <v>352</v>
      </c>
      <c r="B185" s="263">
        <v>490</v>
      </c>
      <c r="C185" s="264"/>
      <c r="D185" s="67"/>
    </row>
    <row r="186" ht="20" customHeight="1" spans="1:4">
      <c r="A186" s="266" t="s">
        <v>353</v>
      </c>
      <c r="B186" s="263">
        <v>1530</v>
      </c>
      <c r="C186" s="264">
        <v>3020</v>
      </c>
      <c r="D186" s="67">
        <f t="shared" si="2"/>
        <v>0.5066</v>
      </c>
    </row>
    <row r="187" ht="20" customHeight="1" spans="1:4">
      <c r="A187" s="266" t="s">
        <v>354</v>
      </c>
      <c r="B187" s="263">
        <v>5</v>
      </c>
      <c r="C187" s="264">
        <v>705</v>
      </c>
      <c r="D187" s="67">
        <f t="shared" si="2"/>
        <v>0.0071</v>
      </c>
    </row>
    <row r="188" ht="20" customHeight="1" spans="1:4">
      <c r="A188" s="265" t="s">
        <v>355</v>
      </c>
      <c r="B188" s="263">
        <f>3444+8156</f>
        <v>11600</v>
      </c>
      <c r="C188" s="264">
        <v>5433</v>
      </c>
      <c r="D188" s="67">
        <f t="shared" si="2"/>
        <v>2.1351</v>
      </c>
    </row>
    <row r="189" ht="20" customHeight="1" spans="1:4">
      <c r="A189" s="266" t="s">
        <v>356</v>
      </c>
      <c r="B189" s="263">
        <v>11600</v>
      </c>
      <c r="C189" s="264">
        <v>5433</v>
      </c>
      <c r="D189" s="67">
        <f t="shared" ref="D189:D252" si="3">B189/C189</f>
        <v>2.1351</v>
      </c>
    </row>
    <row r="190" ht="20" customHeight="1" spans="1:4">
      <c r="A190" s="262" t="s">
        <v>357</v>
      </c>
      <c r="B190" s="263">
        <f>9584+633</f>
        <v>10217</v>
      </c>
      <c r="C190" s="264">
        <v>9996</v>
      </c>
      <c r="D190" s="67">
        <f t="shared" si="3"/>
        <v>1.0221</v>
      </c>
    </row>
    <row r="191" ht="20" customHeight="1" spans="1:4">
      <c r="A191" s="265" t="s">
        <v>358</v>
      </c>
      <c r="B191" s="263">
        <v>392</v>
      </c>
      <c r="C191" s="264">
        <v>328</v>
      </c>
      <c r="D191" s="67">
        <f t="shared" si="3"/>
        <v>1.1951</v>
      </c>
    </row>
    <row r="192" ht="20" customHeight="1" spans="1:4">
      <c r="A192" s="266" t="s">
        <v>359</v>
      </c>
      <c r="B192" s="263">
        <v>261</v>
      </c>
      <c r="C192" s="264">
        <v>304</v>
      </c>
      <c r="D192" s="67">
        <f t="shared" si="3"/>
        <v>0.8586</v>
      </c>
    </row>
    <row r="193" ht="20" customHeight="1" spans="1:4">
      <c r="A193" s="266" t="s">
        <v>360</v>
      </c>
      <c r="B193" s="263">
        <v>131</v>
      </c>
      <c r="C193" s="264">
        <v>24</v>
      </c>
      <c r="D193" s="67">
        <f t="shared" si="3"/>
        <v>5.4583</v>
      </c>
    </row>
    <row r="194" ht="20" customHeight="1" spans="1:4">
      <c r="A194" s="265" t="s">
        <v>361</v>
      </c>
      <c r="B194" s="263">
        <v>0</v>
      </c>
      <c r="C194" s="264">
        <v>66</v>
      </c>
      <c r="D194" s="67">
        <f t="shared" si="3"/>
        <v>0</v>
      </c>
    </row>
    <row r="195" ht="20" customHeight="1" spans="1:4">
      <c r="A195" s="266" t="s">
        <v>362</v>
      </c>
      <c r="B195" s="263">
        <v>0</v>
      </c>
      <c r="C195" s="264">
        <v>66</v>
      </c>
      <c r="D195" s="67">
        <f t="shared" si="3"/>
        <v>0</v>
      </c>
    </row>
    <row r="196" ht="20" customHeight="1" spans="1:4">
      <c r="A196" s="265" t="s">
        <v>363</v>
      </c>
      <c r="B196" s="263">
        <v>1293</v>
      </c>
      <c r="C196" s="264">
        <v>1086</v>
      </c>
      <c r="D196" s="67">
        <f t="shared" si="3"/>
        <v>1.1906</v>
      </c>
    </row>
    <row r="197" ht="20" customHeight="1" spans="1:4">
      <c r="A197" s="266" t="s">
        <v>364</v>
      </c>
      <c r="B197" s="263">
        <v>1293</v>
      </c>
      <c r="C197" s="264">
        <v>1077</v>
      </c>
      <c r="D197" s="67">
        <f t="shared" si="3"/>
        <v>1.2006</v>
      </c>
    </row>
    <row r="198" ht="20" customHeight="1" spans="1:4">
      <c r="A198" s="266" t="s">
        <v>365</v>
      </c>
      <c r="B198" s="263">
        <v>0</v>
      </c>
      <c r="C198" s="264">
        <v>9</v>
      </c>
      <c r="D198" s="67">
        <f t="shared" si="3"/>
        <v>0</v>
      </c>
    </row>
    <row r="199" ht="20" customHeight="1" spans="1:4">
      <c r="A199" s="265" t="s">
        <v>366</v>
      </c>
      <c r="B199" s="263">
        <v>3385</v>
      </c>
      <c r="C199" s="264">
        <v>2008</v>
      </c>
      <c r="D199" s="67">
        <f t="shared" si="3"/>
        <v>1.6858</v>
      </c>
    </row>
    <row r="200" ht="20" customHeight="1" spans="1:4">
      <c r="A200" s="266" t="s">
        <v>367</v>
      </c>
      <c r="B200" s="263">
        <v>0</v>
      </c>
      <c r="C200" s="264">
        <v>9</v>
      </c>
      <c r="D200" s="67">
        <f t="shared" si="3"/>
        <v>0</v>
      </c>
    </row>
    <row r="201" ht="20" customHeight="1" spans="1:4">
      <c r="A201" s="266" t="s">
        <v>368</v>
      </c>
      <c r="B201" s="263">
        <v>3385</v>
      </c>
      <c r="C201" s="264">
        <v>1999</v>
      </c>
      <c r="D201" s="67">
        <f t="shared" si="3"/>
        <v>1.6933</v>
      </c>
    </row>
    <row r="202" ht="20" customHeight="1" spans="1:4">
      <c r="A202" s="265" t="s">
        <v>369</v>
      </c>
      <c r="B202" s="263">
        <v>1937</v>
      </c>
      <c r="C202" s="264">
        <v>2396</v>
      </c>
      <c r="D202" s="67">
        <f t="shared" si="3"/>
        <v>0.8084</v>
      </c>
    </row>
    <row r="203" ht="20" customHeight="1" spans="1:4">
      <c r="A203" s="266" t="s">
        <v>370</v>
      </c>
      <c r="B203" s="263">
        <v>684</v>
      </c>
      <c r="C203" s="264">
        <v>665</v>
      </c>
      <c r="D203" s="67">
        <f t="shared" si="3"/>
        <v>1.0286</v>
      </c>
    </row>
    <row r="204" ht="20" customHeight="1" spans="1:4">
      <c r="A204" s="266" t="s">
        <v>371</v>
      </c>
      <c r="B204" s="263">
        <v>1253</v>
      </c>
      <c r="C204" s="264">
        <v>1731</v>
      </c>
      <c r="D204" s="67">
        <f t="shared" si="3"/>
        <v>0.7239</v>
      </c>
    </row>
    <row r="205" ht="20" customHeight="1" spans="1:4">
      <c r="A205" s="265" t="s">
        <v>372</v>
      </c>
      <c r="B205" s="263">
        <v>1077</v>
      </c>
      <c r="C205" s="264">
        <v>997</v>
      </c>
      <c r="D205" s="67">
        <f t="shared" si="3"/>
        <v>1.0802</v>
      </c>
    </row>
    <row r="206" ht="20" customHeight="1" spans="1:4">
      <c r="A206" s="266" t="s">
        <v>373</v>
      </c>
      <c r="B206" s="263">
        <v>0</v>
      </c>
      <c r="C206" s="264">
        <v>59</v>
      </c>
      <c r="D206" s="67">
        <f t="shared" si="3"/>
        <v>0</v>
      </c>
    </row>
    <row r="207" ht="20" customHeight="1" spans="1:4">
      <c r="A207" s="266" t="s">
        <v>374</v>
      </c>
      <c r="B207" s="263">
        <v>183</v>
      </c>
      <c r="C207" s="264">
        <v>166</v>
      </c>
      <c r="D207" s="67">
        <f t="shared" si="3"/>
        <v>1.1024</v>
      </c>
    </row>
    <row r="208" ht="20" customHeight="1" spans="1:4">
      <c r="A208" s="266" t="s">
        <v>375</v>
      </c>
      <c r="B208" s="263">
        <v>762</v>
      </c>
      <c r="C208" s="264">
        <v>605</v>
      </c>
      <c r="D208" s="67">
        <f t="shared" si="3"/>
        <v>1.2595</v>
      </c>
    </row>
    <row r="209" ht="20" customHeight="1" spans="1:4">
      <c r="A209" s="266" t="s">
        <v>376</v>
      </c>
      <c r="B209" s="263">
        <v>132</v>
      </c>
      <c r="C209" s="264">
        <v>167</v>
      </c>
      <c r="D209" s="67">
        <f t="shared" si="3"/>
        <v>0.7904</v>
      </c>
    </row>
    <row r="210" ht="20" customHeight="1" spans="1:4">
      <c r="A210" s="265" t="s">
        <v>377</v>
      </c>
      <c r="B210" s="263">
        <f>1500+633</f>
        <v>2133</v>
      </c>
      <c r="C210" s="264">
        <v>3115</v>
      </c>
      <c r="D210" s="67">
        <f t="shared" si="3"/>
        <v>0.6848</v>
      </c>
    </row>
    <row r="211" ht="20" customHeight="1" spans="1:4">
      <c r="A211" s="266" t="s">
        <v>378</v>
      </c>
      <c r="B211" s="263">
        <v>2133</v>
      </c>
      <c r="C211" s="264">
        <v>3115</v>
      </c>
      <c r="D211" s="67">
        <f t="shared" si="3"/>
        <v>0.6848</v>
      </c>
    </row>
    <row r="212" ht="20" customHeight="1" spans="1:4">
      <c r="A212" s="262" t="s">
        <v>379</v>
      </c>
      <c r="B212" s="263">
        <f>7379+439</f>
        <v>7818</v>
      </c>
      <c r="C212" s="264">
        <v>10732</v>
      </c>
      <c r="D212" s="67">
        <f t="shared" si="3"/>
        <v>0.7285</v>
      </c>
    </row>
    <row r="213" ht="20" customHeight="1" spans="1:4">
      <c r="A213" s="265" t="s">
        <v>380</v>
      </c>
      <c r="B213" s="263">
        <v>4420</v>
      </c>
      <c r="C213" s="264">
        <v>5801</v>
      </c>
      <c r="D213" s="67">
        <f t="shared" si="3"/>
        <v>0.7619</v>
      </c>
    </row>
    <row r="214" ht="20" customHeight="1" spans="1:4">
      <c r="A214" s="266" t="s">
        <v>381</v>
      </c>
      <c r="B214" s="263">
        <v>255</v>
      </c>
      <c r="C214" s="264">
        <v>416</v>
      </c>
      <c r="D214" s="67">
        <f t="shared" si="3"/>
        <v>0.613</v>
      </c>
    </row>
    <row r="215" ht="20" customHeight="1" spans="1:4">
      <c r="A215" s="266" t="s">
        <v>382</v>
      </c>
      <c r="B215" s="263">
        <v>0</v>
      </c>
      <c r="C215" s="264">
        <v>74</v>
      </c>
      <c r="D215" s="67">
        <f t="shared" si="3"/>
        <v>0</v>
      </c>
    </row>
    <row r="216" ht="20" customHeight="1" spans="1:4">
      <c r="A216" s="266" t="s">
        <v>383</v>
      </c>
      <c r="B216" s="263">
        <v>770</v>
      </c>
      <c r="C216" s="264">
        <v>1922</v>
      </c>
      <c r="D216" s="67">
        <f t="shared" si="3"/>
        <v>0.4006</v>
      </c>
    </row>
    <row r="217" ht="20" customHeight="1" spans="1:4">
      <c r="A217" s="266" t="s">
        <v>384</v>
      </c>
      <c r="B217" s="263">
        <v>90</v>
      </c>
      <c r="C217" s="264"/>
      <c r="D217" s="67"/>
    </row>
    <row r="218" ht="20" customHeight="1" spans="1:4">
      <c r="A218" s="266" t="s">
        <v>385</v>
      </c>
      <c r="B218" s="263">
        <v>6</v>
      </c>
      <c r="C218" s="264">
        <v>8</v>
      </c>
      <c r="D218" s="67">
        <f t="shared" si="3"/>
        <v>0.75</v>
      </c>
    </row>
    <row r="219" ht="20" customHeight="1" spans="1:4">
      <c r="A219" s="266" t="s">
        <v>386</v>
      </c>
      <c r="B219" s="263">
        <v>210</v>
      </c>
      <c r="C219" s="264">
        <v>240</v>
      </c>
      <c r="D219" s="67">
        <f t="shared" si="3"/>
        <v>0.875</v>
      </c>
    </row>
    <row r="220" ht="20" customHeight="1" spans="1:4">
      <c r="A220" s="266" t="s">
        <v>387</v>
      </c>
      <c r="B220" s="263">
        <v>20</v>
      </c>
      <c r="C220" s="264"/>
      <c r="D220" s="67"/>
    </row>
    <row r="221" ht="20" customHeight="1" spans="1:4">
      <c r="A221" s="266" t="s">
        <v>388</v>
      </c>
      <c r="B221" s="263">
        <v>264</v>
      </c>
      <c r="C221" s="264">
        <v>199</v>
      </c>
      <c r="D221" s="67">
        <f t="shared" si="3"/>
        <v>1.3266</v>
      </c>
    </row>
    <row r="222" ht="20" customHeight="1" spans="1:4">
      <c r="A222" s="266" t="s">
        <v>389</v>
      </c>
      <c r="B222" s="263">
        <v>243</v>
      </c>
      <c r="C222" s="264">
        <v>158</v>
      </c>
      <c r="D222" s="67">
        <f t="shared" si="3"/>
        <v>1.538</v>
      </c>
    </row>
    <row r="223" ht="20" customHeight="1" spans="1:4">
      <c r="A223" s="266" t="s">
        <v>390</v>
      </c>
      <c r="B223" s="263">
        <v>389</v>
      </c>
      <c r="C223" s="264">
        <v>379</v>
      </c>
      <c r="D223" s="67">
        <f t="shared" si="3"/>
        <v>1.0264</v>
      </c>
    </row>
    <row r="224" ht="20" customHeight="1" spans="1:4">
      <c r="A224" s="266" t="s">
        <v>391</v>
      </c>
      <c r="B224" s="263">
        <v>278</v>
      </c>
      <c r="C224" s="264">
        <v>115</v>
      </c>
      <c r="D224" s="67">
        <f t="shared" si="3"/>
        <v>2.4174</v>
      </c>
    </row>
    <row r="225" ht="20" customHeight="1" spans="1:4">
      <c r="A225" s="266" t="s">
        <v>392</v>
      </c>
      <c r="B225" s="263">
        <v>1895</v>
      </c>
      <c r="C225" s="264">
        <v>2290</v>
      </c>
      <c r="D225" s="67">
        <f t="shared" si="3"/>
        <v>0.8275</v>
      </c>
    </row>
    <row r="226" ht="20" customHeight="1" spans="1:4">
      <c r="A226" s="265" t="s">
        <v>393</v>
      </c>
      <c r="B226" s="263">
        <v>823</v>
      </c>
      <c r="C226" s="264">
        <v>924</v>
      </c>
      <c r="D226" s="67">
        <f t="shared" si="3"/>
        <v>0.8907</v>
      </c>
    </row>
    <row r="227" ht="20" customHeight="1" spans="1:4">
      <c r="A227" s="266" t="s">
        <v>394</v>
      </c>
      <c r="B227" s="263">
        <v>60</v>
      </c>
      <c r="C227" s="264">
        <v>55</v>
      </c>
      <c r="D227" s="67">
        <f t="shared" si="3"/>
        <v>1.0909</v>
      </c>
    </row>
    <row r="228" ht="20" customHeight="1" spans="1:4">
      <c r="A228" s="266" t="s">
        <v>395</v>
      </c>
      <c r="B228" s="263">
        <v>91</v>
      </c>
      <c r="C228" s="264">
        <v>83</v>
      </c>
      <c r="D228" s="67">
        <f t="shared" si="3"/>
        <v>1.0964</v>
      </c>
    </row>
    <row r="229" ht="20" customHeight="1" spans="1:4">
      <c r="A229" s="266" t="s">
        <v>396</v>
      </c>
      <c r="B229" s="263">
        <v>672</v>
      </c>
      <c r="C229" s="264">
        <v>786</v>
      </c>
      <c r="D229" s="67">
        <f t="shared" si="3"/>
        <v>0.855</v>
      </c>
    </row>
    <row r="230" ht="20" customHeight="1" spans="1:4">
      <c r="A230" s="265" t="s">
        <v>397</v>
      </c>
      <c r="B230" s="263">
        <v>405</v>
      </c>
      <c r="C230" s="264">
        <v>1093</v>
      </c>
      <c r="D230" s="67">
        <f t="shared" si="3"/>
        <v>0.3705</v>
      </c>
    </row>
    <row r="231" ht="20" customHeight="1" spans="1:4">
      <c r="A231" s="266" t="s">
        <v>398</v>
      </c>
      <c r="B231" s="263">
        <v>131</v>
      </c>
      <c r="C231" s="264">
        <v>128</v>
      </c>
      <c r="D231" s="67">
        <f t="shared" si="3"/>
        <v>1.0234</v>
      </c>
    </row>
    <row r="232" ht="20" customHeight="1" spans="1:4">
      <c r="A232" s="266" t="s">
        <v>399</v>
      </c>
      <c r="B232" s="263">
        <v>80</v>
      </c>
      <c r="C232" s="264">
        <v>500</v>
      </c>
      <c r="D232" s="67">
        <f t="shared" si="3"/>
        <v>0.16</v>
      </c>
    </row>
    <row r="233" ht="20" customHeight="1" spans="1:4">
      <c r="A233" s="266" t="s">
        <v>400</v>
      </c>
      <c r="B233" s="263">
        <v>0</v>
      </c>
      <c r="C233" s="264">
        <v>66</v>
      </c>
      <c r="D233" s="67">
        <f t="shared" si="3"/>
        <v>0</v>
      </c>
    </row>
    <row r="234" ht="20" customHeight="1" spans="1:4">
      <c r="A234" s="266" t="s">
        <v>401</v>
      </c>
      <c r="B234" s="263">
        <v>5</v>
      </c>
      <c r="C234" s="264">
        <v>55</v>
      </c>
      <c r="D234" s="67">
        <f t="shared" si="3"/>
        <v>0.0909</v>
      </c>
    </row>
    <row r="235" ht="20" customHeight="1" spans="1:4">
      <c r="A235" s="266" t="s">
        <v>402</v>
      </c>
      <c r="B235" s="263">
        <v>189</v>
      </c>
      <c r="C235" s="264">
        <v>344</v>
      </c>
      <c r="D235" s="67">
        <f t="shared" si="3"/>
        <v>0.5494</v>
      </c>
    </row>
    <row r="236" ht="20" customHeight="1" spans="1:4">
      <c r="A236" s="265" t="s">
        <v>403</v>
      </c>
      <c r="B236" s="263">
        <v>1491</v>
      </c>
      <c r="C236" s="264">
        <v>1900</v>
      </c>
      <c r="D236" s="67">
        <f t="shared" si="3"/>
        <v>0.7847</v>
      </c>
    </row>
    <row r="237" ht="20" customHeight="1" spans="1:4">
      <c r="A237" s="266" t="s">
        <v>404</v>
      </c>
      <c r="B237" s="263">
        <v>1491</v>
      </c>
      <c r="C237" s="264">
        <v>1900</v>
      </c>
      <c r="D237" s="67">
        <f t="shared" si="3"/>
        <v>0.7847</v>
      </c>
    </row>
    <row r="238" ht="20" customHeight="1" spans="1:4">
      <c r="A238" s="265" t="s">
        <v>405</v>
      </c>
      <c r="B238" s="263">
        <f>240+439</f>
        <v>679</v>
      </c>
      <c r="C238" s="264">
        <v>1014</v>
      </c>
      <c r="D238" s="67">
        <f t="shared" si="3"/>
        <v>0.6696</v>
      </c>
    </row>
    <row r="239" ht="20" customHeight="1" spans="1:4">
      <c r="A239" s="266" t="s">
        <v>406</v>
      </c>
      <c r="B239" s="263">
        <v>0</v>
      </c>
      <c r="C239" s="264">
        <v>69</v>
      </c>
      <c r="D239" s="67">
        <f t="shared" si="3"/>
        <v>0</v>
      </c>
    </row>
    <row r="240" ht="20" customHeight="1" spans="1:4">
      <c r="A240" s="266" t="s">
        <v>407</v>
      </c>
      <c r="B240" s="263">
        <f>240+439</f>
        <v>679</v>
      </c>
      <c r="C240" s="264">
        <v>945</v>
      </c>
      <c r="D240" s="67">
        <f t="shared" si="3"/>
        <v>0.7185</v>
      </c>
    </row>
    <row r="241" ht="20" customHeight="1" spans="1:4">
      <c r="A241" s="262" t="s">
        <v>408</v>
      </c>
      <c r="B241" s="263">
        <f>33136+1514</f>
        <v>34650</v>
      </c>
      <c r="C241" s="264">
        <v>33542</v>
      </c>
      <c r="D241" s="67">
        <f t="shared" si="3"/>
        <v>1.033</v>
      </c>
    </row>
    <row r="242" ht="20" customHeight="1" spans="1:4">
      <c r="A242" s="265" t="s">
        <v>409</v>
      </c>
      <c r="B242" s="263">
        <v>6801</v>
      </c>
      <c r="C242" s="264">
        <v>5893</v>
      </c>
      <c r="D242" s="67">
        <f t="shared" si="3"/>
        <v>1.1541</v>
      </c>
    </row>
    <row r="243" ht="20" customHeight="1" spans="1:4">
      <c r="A243" s="266" t="s">
        <v>410</v>
      </c>
      <c r="B243" s="263">
        <v>820</v>
      </c>
      <c r="C243" s="264">
        <v>817</v>
      </c>
      <c r="D243" s="67">
        <f t="shared" si="3"/>
        <v>1.0037</v>
      </c>
    </row>
    <row r="244" ht="20" customHeight="1" spans="1:4">
      <c r="A244" s="266" t="s">
        <v>411</v>
      </c>
      <c r="B244" s="263">
        <v>260</v>
      </c>
      <c r="C244" s="264">
        <v>110</v>
      </c>
      <c r="D244" s="67">
        <f t="shared" si="3"/>
        <v>2.3636</v>
      </c>
    </row>
    <row r="245" ht="20" customHeight="1" spans="1:4">
      <c r="A245" s="266" t="s">
        <v>412</v>
      </c>
      <c r="B245" s="263">
        <v>58</v>
      </c>
      <c r="C245" s="264">
        <v>56</v>
      </c>
      <c r="D245" s="67">
        <f t="shared" si="3"/>
        <v>1.0357</v>
      </c>
    </row>
    <row r="246" ht="20" customHeight="1" spans="1:4">
      <c r="A246" s="266" t="s">
        <v>413</v>
      </c>
      <c r="B246" s="263">
        <v>11</v>
      </c>
      <c r="C246" s="264">
        <v>10</v>
      </c>
      <c r="D246" s="67">
        <f t="shared" si="3"/>
        <v>1.1</v>
      </c>
    </row>
    <row r="247" ht="20" customHeight="1" spans="1:4">
      <c r="A247" s="266" t="s">
        <v>414</v>
      </c>
      <c r="B247" s="263">
        <v>164</v>
      </c>
      <c r="C247" s="264">
        <v>139</v>
      </c>
      <c r="D247" s="67">
        <f t="shared" si="3"/>
        <v>1.1799</v>
      </c>
    </row>
    <row r="248" ht="20" customHeight="1" spans="1:4">
      <c r="A248" s="266" t="s">
        <v>415</v>
      </c>
      <c r="B248" s="263">
        <v>3993</v>
      </c>
      <c r="C248" s="264">
        <v>4208</v>
      </c>
      <c r="D248" s="67">
        <f t="shared" si="3"/>
        <v>0.9489</v>
      </c>
    </row>
    <row r="249" ht="20" customHeight="1" spans="1:4">
      <c r="A249" s="266" t="s">
        <v>416</v>
      </c>
      <c r="B249" s="263">
        <v>430</v>
      </c>
      <c r="C249" s="264">
        <v>301</v>
      </c>
      <c r="D249" s="67">
        <f t="shared" si="3"/>
        <v>1.4286</v>
      </c>
    </row>
    <row r="250" ht="20" customHeight="1" spans="1:4">
      <c r="A250" s="266" t="s">
        <v>417</v>
      </c>
      <c r="B250" s="263">
        <v>1065</v>
      </c>
      <c r="C250" s="264">
        <v>252</v>
      </c>
      <c r="D250" s="67">
        <f t="shared" si="3"/>
        <v>4.2262</v>
      </c>
    </row>
    <row r="251" ht="20" customHeight="1" spans="1:4">
      <c r="A251" s="265" t="s">
        <v>418</v>
      </c>
      <c r="B251" s="263">
        <v>1068</v>
      </c>
      <c r="C251" s="264">
        <v>689</v>
      </c>
      <c r="D251" s="67">
        <f t="shared" si="3"/>
        <v>1.5501</v>
      </c>
    </row>
    <row r="252" ht="20" customHeight="1" spans="1:4">
      <c r="A252" s="266" t="s">
        <v>419</v>
      </c>
      <c r="B252" s="263">
        <v>341</v>
      </c>
      <c r="C252" s="264">
        <v>469</v>
      </c>
      <c r="D252" s="67">
        <f t="shared" si="3"/>
        <v>0.7271</v>
      </c>
    </row>
    <row r="253" ht="20" customHeight="1" spans="1:4">
      <c r="A253" s="266" t="s">
        <v>420</v>
      </c>
      <c r="B253" s="263">
        <v>69</v>
      </c>
      <c r="C253" s="264">
        <v>61</v>
      </c>
      <c r="D253" s="67">
        <f t="shared" ref="D253:D316" si="4">B253/C253</f>
        <v>1.1311</v>
      </c>
    </row>
    <row r="254" ht="20" customHeight="1" spans="1:4">
      <c r="A254" s="266" t="s">
        <v>421</v>
      </c>
      <c r="B254" s="263">
        <v>25</v>
      </c>
      <c r="C254" s="264">
        <v>34</v>
      </c>
      <c r="D254" s="67">
        <f t="shared" si="4"/>
        <v>0.7353</v>
      </c>
    </row>
    <row r="255" ht="20" customHeight="1" spans="1:4">
      <c r="A255" s="266" t="s">
        <v>422</v>
      </c>
      <c r="B255" s="263">
        <v>633</v>
      </c>
      <c r="C255" s="264">
        <v>125</v>
      </c>
      <c r="D255" s="67">
        <f t="shared" si="4"/>
        <v>5.064</v>
      </c>
    </row>
    <row r="256" ht="20" customHeight="1" spans="1:4">
      <c r="A256" s="265" t="s">
        <v>423</v>
      </c>
      <c r="B256" s="263">
        <v>19487</v>
      </c>
      <c r="C256" s="264">
        <v>18243</v>
      </c>
      <c r="D256" s="67">
        <f t="shared" si="4"/>
        <v>1.0682</v>
      </c>
    </row>
    <row r="257" ht="20" customHeight="1" spans="1:4">
      <c r="A257" s="266" t="s">
        <v>424</v>
      </c>
      <c r="B257" s="263">
        <v>65</v>
      </c>
      <c r="C257" s="264">
        <v>80</v>
      </c>
      <c r="D257" s="67">
        <f t="shared" si="4"/>
        <v>0.8125</v>
      </c>
    </row>
    <row r="258" ht="20" customHeight="1" spans="1:4">
      <c r="A258" s="266" t="s">
        <v>425</v>
      </c>
      <c r="B258" s="263">
        <v>10103</v>
      </c>
      <c r="C258" s="264">
        <v>7634</v>
      </c>
      <c r="D258" s="67">
        <f t="shared" si="4"/>
        <v>1.3234</v>
      </c>
    </row>
    <row r="259" ht="20" customHeight="1" spans="1:4">
      <c r="A259" s="266" t="s">
        <v>426</v>
      </c>
      <c r="B259" s="263">
        <v>117</v>
      </c>
      <c r="C259" s="264">
        <v>115</v>
      </c>
      <c r="D259" s="67">
        <f t="shared" si="4"/>
        <v>1.0174</v>
      </c>
    </row>
    <row r="260" ht="20" customHeight="1" spans="1:4">
      <c r="A260" s="266" t="s">
        <v>427</v>
      </c>
      <c r="B260" s="263">
        <v>8000</v>
      </c>
      <c r="C260" s="264">
        <v>9413</v>
      </c>
      <c r="D260" s="67">
        <f t="shared" si="4"/>
        <v>0.8499</v>
      </c>
    </row>
    <row r="261" ht="20" customHeight="1" spans="1:4">
      <c r="A261" s="266" t="s">
        <v>428</v>
      </c>
      <c r="B261" s="263">
        <v>1202</v>
      </c>
      <c r="C261" s="264">
        <v>1001</v>
      </c>
      <c r="D261" s="67">
        <f t="shared" si="4"/>
        <v>1.2008</v>
      </c>
    </row>
    <row r="262" ht="20" customHeight="1" spans="1:4">
      <c r="A262" s="265" t="s">
        <v>429</v>
      </c>
      <c r="B262" s="263">
        <v>50</v>
      </c>
      <c r="C262" s="264">
        <v>952</v>
      </c>
      <c r="D262" s="67">
        <f t="shared" si="4"/>
        <v>0.0525</v>
      </c>
    </row>
    <row r="263" ht="20" customHeight="1" spans="1:4">
      <c r="A263" s="266" t="s">
        <v>430</v>
      </c>
      <c r="B263" s="263">
        <v>50</v>
      </c>
      <c r="C263" s="264">
        <v>952</v>
      </c>
      <c r="D263" s="67">
        <f t="shared" si="4"/>
        <v>0.0525</v>
      </c>
    </row>
    <row r="264" ht="20" customHeight="1" spans="1:4">
      <c r="A264" s="265" t="s">
        <v>431</v>
      </c>
      <c r="B264" s="263">
        <v>396</v>
      </c>
      <c r="C264" s="264">
        <v>451</v>
      </c>
      <c r="D264" s="67">
        <f t="shared" si="4"/>
        <v>0.878</v>
      </c>
    </row>
    <row r="265" ht="20" customHeight="1" spans="1:4">
      <c r="A265" s="266" t="s">
        <v>432</v>
      </c>
      <c r="B265" s="263">
        <v>396</v>
      </c>
      <c r="C265" s="264">
        <v>359</v>
      </c>
      <c r="D265" s="67">
        <f t="shared" si="4"/>
        <v>1.1031</v>
      </c>
    </row>
    <row r="266" ht="20" customHeight="1" spans="1:4">
      <c r="A266" s="266" t="s">
        <v>433</v>
      </c>
      <c r="B266" s="263">
        <v>0</v>
      </c>
      <c r="C266" s="264">
        <v>92</v>
      </c>
      <c r="D266" s="67">
        <f t="shared" si="4"/>
        <v>0</v>
      </c>
    </row>
    <row r="267" ht="20" customHeight="1" spans="1:4">
      <c r="A267" s="265" t="s">
        <v>434</v>
      </c>
      <c r="B267" s="263">
        <v>261</v>
      </c>
      <c r="C267" s="264">
        <v>877</v>
      </c>
      <c r="D267" s="67">
        <f t="shared" si="4"/>
        <v>0.2976</v>
      </c>
    </row>
    <row r="268" ht="20" customHeight="1" spans="1:4">
      <c r="A268" s="266" t="s">
        <v>435</v>
      </c>
      <c r="B268" s="263">
        <v>163</v>
      </c>
      <c r="C268" s="264">
        <v>712</v>
      </c>
      <c r="D268" s="67">
        <f t="shared" si="4"/>
        <v>0.2289</v>
      </c>
    </row>
    <row r="269" ht="20" customHeight="1" spans="1:4">
      <c r="A269" s="266" t="s">
        <v>436</v>
      </c>
      <c r="B269" s="263">
        <v>83</v>
      </c>
      <c r="C269" s="264">
        <v>106</v>
      </c>
      <c r="D269" s="67">
        <f t="shared" si="4"/>
        <v>0.783</v>
      </c>
    </row>
    <row r="270" ht="20" customHeight="1" spans="1:4">
      <c r="A270" s="266" t="s">
        <v>437</v>
      </c>
      <c r="B270" s="263">
        <v>15</v>
      </c>
      <c r="C270" s="264">
        <v>59</v>
      </c>
      <c r="D270" s="67">
        <f t="shared" si="4"/>
        <v>0.2542</v>
      </c>
    </row>
    <row r="271" ht="20" customHeight="1" spans="1:4">
      <c r="A271" s="265" t="s">
        <v>438</v>
      </c>
      <c r="B271" s="263">
        <v>2191</v>
      </c>
      <c r="C271" s="264">
        <v>2412</v>
      </c>
      <c r="D271" s="67">
        <f t="shared" si="4"/>
        <v>0.9084</v>
      </c>
    </row>
    <row r="272" ht="20" customHeight="1" spans="1:4">
      <c r="A272" s="266" t="s">
        <v>439</v>
      </c>
      <c r="B272" s="263">
        <v>84</v>
      </c>
      <c r="C272" s="264">
        <v>25</v>
      </c>
      <c r="D272" s="67">
        <f t="shared" si="4"/>
        <v>3.36</v>
      </c>
    </row>
    <row r="273" ht="20" customHeight="1" spans="1:4">
      <c r="A273" s="266" t="s">
        <v>440</v>
      </c>
      <c r="B273" s="263">
        <v>208</v>
      </c>
      <c r="C273" s="264">
        <v>191</v>
      </c>
      <c r="D273" s="67">
        <f t="shared" si="4"/>
        <v>1.089</v>
      </c>
    </row>
    <row r="274" ht="20" customHeight="1" spans="1:4">
      <c r="A274" s="266" t="s">
        <v>441</v>
      </c>
      <c r="B274" s="263">
        <v>1832</v>
      </c>
      <c r="C274" s="264">
        <v>2137</v>
      </c>
      <c r="D274" s="67">
        <f t="shared" si="4"/>
        <v>0.8573</v>
      </c>
    </row>
    <row r="275" ht="20" customHeight="1" spans="1:4">
      <c r="A275" s="266" t="s">
        <v>442</v>
      </c>
      <c r="B275" s="263">
        <v>67</v>
      </c>
      <c r="C275" s="264">
        <v>59</v>
      </c>
      <c r="D275" s="67">
        <f t="shared" si="4"/>
        <v>1.1356</v>
      </c>
    </row>
    <row r="276" ht="20" customHeight="1" spans="1:4">
      <c r="A276" s="265" t="s">
        <v>443</v>
      </c>
      <c r="B276" s="263">
        <v>379</v>
      </c>
      <c r="C276" s="264">
        <v>500</v>
      </c>
      <c r="D276" s="67">
        <f t="shared" si="4"/>
        <v>0.758</v>
      </c>
    </row>
    <row r="277" ht="20" customHeight="1" spans="1:4">
      <c r="A277" s="266" t="s">
        <v>444</v>
      </c>
      <c r="B277" s="263">
        <v>229</v>
      </c>
      <c r="C277" s="264">
        <v>216</v>
      </c>
      <c r="D277" s="67">
        <f t="shared" si="4"/>
        <v>1.0602</v>
      </c>
    </row>
    <row r="278" ht="20" customHeight="1" spans="1:4">
      <c r="A278" s="266" t="s">
        <v>445</v>
      </c>
      <c r="B278" s="263">
        <v>0</v>
      </c>
      <c r="C278" s="264">
        <v>50</v>
      </c>
      <c r="D278" s="67">
        <f t="shared" si="4"/>
        <v>0</v>
      </c>
    </row>
    <row r="279" ht="20" customHeight="1" spans="1:4">
      <c r="A279" s="266" t="s">
        <v>446</v>
      </c>
      <c r="B279" s="263">
        <v>1</v>
      </c>
      <c r="C279" s="264"/>
      <c r="D279" s="67"/>
    </row>
    <row r="280" ht="20" customHeight="1" spans="1:4">
      <c r="A280" s="266" t="s">
        <v>447</v>
      </c>
      <c r="B280" s="263">
        <v>149</v>
      </c>
      <c r="C280" s="264">
        <v>234</v>
      </c>
      <c r="D280" s="67">
        <f t="shared" si="4"/>
        <v>0.6368</v>
      </c>
    </row>
    <row r="281" ht="20" customHeight="1" spans="1:4">
      <c r="A281" s="265" t="s">
        <v>448</v>
      </c>
      <c r="B281" s="263">
        <v>165</v>
      </c>
      <c r="C281" s="264">
        <v>166</v>
      </c>
      <c r="D281" s="67">
        <f t="shared" si="4"/>
        <v>0.994</v>
      </c>
    </row>
    <row r="282" ht="20" customHeight="1" spans="1:4">
      <c r="A282" s="266" t="s">
        <v>449</v>
      </c>
      <c r="B282" s="263">
        <v>94</v>
      </c>
      <c r="C282" s="264">
        <v>97</v>
      </c>
      <c r="D282" s="67">
        <f t="shared" si="4"/>
        <v>0.9691</v>
      </c>
    </row>
    <row r="283" ht="20" customHeight="1" spans="1:4">
      <c r="A283" s="266" t="s">
        <v>450</v>
      </c>
      <c r="B283" s="263">
        <v>71</v>
      </c>
      <c r="C283" s="264">
        <v>69</v>
      </c>
      <c r="D283" s="67">
        <f t="shared" si="4"/>
        <v>1.029</v>
      </c>
    </row>
    <row r="284" ht="20" customHeight="1" spans="1:4">
      <c r="A284" s="265" t="s">
        <v>451</v>
      </c>
      <c r="B284" s="263">
        <v>221</v>
      </c>
      <c r="C284" s="264">
        <v>213</v>
      </c>
      <c r="D284" s="67">
        <f t="shared" si="4"/>
        <v>1.0376</v>
      </c>
    </row>
    <row r="285" ht="20" customHeight="1" spans="1:4">
      <c r="A285" s="266" t="s">
        <v>452</v>
      </c>
      <c r="B285" s="263">
        <v>221</v>
      </c>
      <c r="C285" s="264">
        <v>213</v>
      </c>
      <c r="D285" s="67">
        <f t="shared" si="4"/>
        <v>1.0376</v>
      </c>
    </row>
    <row r="286" ht="20" customHeight="1" spans="1:4">
      <c r="A286" s="265" t="s">
        <v>453</v>
      </c>
      <c r="B286" s="263">
        <v>40</v>
      </c>
      <c r="C286" s="264">
        <v>97</v>
      </c>
      <c r="D286" s="67">
        <f t="shared" si="4"/>
        <v>0.4124</v>
      </c>
    </row>
    <row r="287" ht="20" customHeight="1" spans="1:4">
      <c r="A287" s="266" t="s">
        <v>454</v>
      </c>
      <c r="B287" s="263">
        <v>40</v>
      </c>
      <c r="C287" s="264">
        <v>97</v>
      </c>
      <c r="D287" s="67">
        <f t="shared" si="4"/>
        <v>0.4124</v>
      </c>
    </row>
    <row r="288" ht="20" customHeight="1" spans="1:4">
      <c r="A288" s="265" t="s">
        <v>455</v>
      </c>
      <c r="B288" s="263">
        <v>471</v>
      </c>
      <c r="C288" s="264">
        <v>100</v>
      </c>
      <c r="D288" s="67">
        <f t="shared" si="4"/>
        <v>4.71</v>
      </c>
    </row>
    <row r="289" ht="20" customHeight="1" spans="1:4">
      <c r="A289" s="266" t="s">
        <v>456</v>
      </c>
      <c r="B289" s="263">
        <v>471</v>
      </c>
      <c r="C289" s="264">
        <v>100</v>
      </c>
      <c r="D289" s="67">
        <f t="shared" si="4"/>
        <v>4.71</v>
      </c>
    </row>
    <row r="290" ht="20" customHeight="1" spans="1:4">
      <c r="A290" s="265" t="s">
        <v>457</v>
      </c>
      <c r="B290" s="263">
        <v>375</v>
      </c>
      <c r="C290" s="264">
        <v>544</v>
      </c>
      <c r="D290" s="67">
        <f t="shared" si="4"/>
        <v>0.6893</v>
      </c>
    </row>
    <row r="291" ht="20" customHeight="1" spans="1:4">
      <c r="A291" s="266" t="s">
        <v>458</v>
      </c>
      <c r="B291" s="263">
        <v>375</v>
      </c>
      <c r="C291" s="264">
        <v>375</v>
      </c>
      <c r="D291" s="67">
        <f t="shared" si="4"/>
        <v>1</v>
      </c>
    </row>
    <row r="292" ht="20" customHeight="1" spans="1:4">
      <c r="A292" s="266" t="s">
        <v>459</v>
      </c>
      <c r="B292" s="263">
        <v>0</v>
      </c>
      <c r="C292" s="264">
        <v>169</v>
      </c>
      <c r="D292" s="67">
        <f t="shared" si="4"/>
        <v>0</v>
      </c>
    </row>
    <row r="293" ht="20" customHeight="1" spans="1:4">
      <c r="A293" s="265" t="s">
        <v>460</v>
      </c>
      <c r="B293" s="263">
        <f>1231+1514</f>
        <v>2745</v>
      </c>
      <c r="C293" s="264">
        <v>2405</v>
      </c>
      <c r="D293" s="67">
        <f t="shared" si="4"/>
        <v>1.1414</v>
      </c>
    </row>
    <row r="294" ht="20" customHeight="1" spans="1:4">
      <c r="A294" s="266" t="s">
        <v>461</v>
      </c>
      <c r="B294" s="263">
        <v>2745</v>
      </c>
      <c r="C294" s="264">
        <v>2405</v>
      </c>
      <c r="D294" s="67">
        <f t="shared" si="4"/>
        <v>1.1414</v>
      </c>
    </row>
    <row r="295" ht="20" customHeight="1" spans="1:4">
      <c r="A295" s="262" t="s">
        <v>462</v>
      </c>
      <c r="B295" s="263">
        <f>26488+1408</f>
        <v>27896</v>
      </c>
      <c r="C295" s="264">
        <v>123846</v>
      </c>
      <c r="D295" s="67">
        <f t="shared" si="4"/>
        <v>0.2252</v>
      </c>
    </row>
    <row r="296" ht="20" customHeight="1" spans="1:4">
      <c r="A296" s="265" t="s">
        <v>463</v>
      </c>
      <c r="B296" s="263">
        <v>1456</v>
      </c>
      <c r="C296" s="264">
        <v>989</v>
      </c>
      <c r="D296" s="67">
        <f t="shared" si="4"/>
        <v>1.4722</v>
      </c>
    </row>
    <row r="297" ht="20" customHeight="1" spans="1:4">
      <c r="A297" s="266" t="s">
        <v>464</v>
      </c>
      <c r="B297" s="263">
        <v>616</v>
      </c>
      <c r="C297" s="264">
        <v>441</v>
      </c>
      <c r="D297" s="67">
        <f t="shared" si="4"/>
        <v>1.3968</v>
      </c>
    </row>
    <row r="298" ht="20" customHeight="1" spans="1:4">
      <c r="A298" s="266" t="s">
        <v>465</v>
      </c>
      <c r="B298" s="263">
        <v>0</v>
      </c>
      <c r="C298" s="264">
        <v>30</v>
      </c>
      <c r="D298" s="67">
        <f t="shared" si="4"/>
        <v>0</v>
      </c>
    </row>
    <row r="299" ht="20" customHeight="1" spans="1:4">
      <c r="A299" s="266" t="s">
        <v>466</v>
      </c>
      <c r="B299" s="263">
        <v>840</v>
      </c>
      <c r="C299" s="264">
        <v>518</v>
      </c>
      <c r="D299" s="67">
        <f t="shared" si="4"/>
        <v>1.6216</v>
      </c>
    </row>
    <row r="300" ht="20" customHeight="1" spans="1:4">
      <c r="A300" s="265" t="s">
        <v>467</v>
      </c>
      <c r="B300" s="263">
        <v>2484</v>
      </c>
      <c r="C300" s="264">
        <v>2291</v>
      </c>
      <c r="D300" s="67">
        <f t="shared" si="4"/>
        <v>1.0842</v>
      </c>
    </row>
    <row r="301" ht="20" customHeight="1" spans="1:4">
      <c r="A301" s="266" t="s">
        <v>468</v>
      </c>
      <c r="B301" s="263">
        <v>1421</v>
      </c>
      <c r="C301" s="264">
        <v>1358</v>
      </c>
      <c r="D301" s="67">
        <f t="shared" si="4"/>
        <v>1.0464</v>
      </c>
    </row>
    <row r="302" ht="20" customHeight="1" spans="1:4">
      <c r="A302" s="266" t="s">
        <v>469</v>
      </c>
      <c r="B302" s="263">
        <v>100</v>
      </c>
      <c r="C302" s="264">
        <v>104</v>
      </c>
      <c r="D302" s="67">
        <f t="shared" si="4"/>
        <v>0.9615</v>
      </c>
    </row>
    <row r="303" ht="20" customHeight="1" spans="1:4">
      <c r="A303" s="266" t="s">
        <v>470</v>
      </c>
      <c r="B303" s="263">
        <v>888</v>
      </c>
      <c r="C303" s="264">
        <v>814</v>
      </c>
      <c r="D303" s="67">
        <f t="shared" si="4"/>
        <v>1.0909</v>
      </c>
    </row>
    <row r="304" ht="20" customHeight="1" spans="1:4">
      <c r="A304" s="266" t="s">
        <v>471</v>
      </c>
      <c r="B304" s="263">
        <v>0</v>
      </c>
      <c r="C304" s="264">
        <v>15</v>
      </c>
      <c r="D304" s="67">
        <f t="shared" si="4"/>
        <v>0</v>
      </c>
    </row>
    <row r="305" ht="20" customHeight="1" spans="1:4">
      <c r="A305" s="266" t="s">
        <v>472</v>
      </c>
      <c r="B305" s="263">
        <v>75</v>
      </c>
      <c r="C305" s="264"/>
      <c r="D305" s="67"/>
    </row>
    <row r="306" ht="20" customHeight="1" spans="1:4">
      <c r="A306" s="265" t="s">
        <v>473</v>
      </c>
      <c r="B306" s="263">
        <v>1100</v>
      </c>
      <c r="C306" s="264">
        <v>1100</v>
      </c>
      <c r="D306" s="67">
        <f t="shared" si="4"/>
        <v>1</v>
      </c>
    </row>
    <row r="307" ht="20" customHeight="1" spans="1:4">
      <c r="A307" s="266" t="s">
        <v>474</v>
      </c>
      <c r="B307" s="263">
        <v>1100</v>
      </c>
      <c r="C307" s="264">
        <v>1100</v>
      </c>
      <c r="D307" s="67">
        <f t="shared" si="4"/>
        <v>1</v>
      </c>
    </row>
    <row r="308" ht="20" customHeight="1" spans="1:4">
      <c r="A308" s="265" t="s">
        <v>475</v>
      </c>
      <c r="B308" s="263">
        <v>4192</v>
      </c>
      <c r="C308" s="264">
        <v>3904</v>
      </c>
      <c r="D308" s="67">
        <f t="shared" si="4"/>
        <v>1.0738</v>
      </c>
    </row>
    <row r="309" ht="20" customHeight="1" spans="1:4">
      <c r="A309" s="266" t="s">
        <v>476</v>
      </c>
      <c r="B309" s="263">
        <v>1531</v>
      </c>
      <c r="C309" s="264">
        <v>1513</v>
      </c>
      <c r="D309" s="67">
        <f t="shared" si="4"/>
        <v>1.0119</v>
      </c>
    </row>
    <row r="310" ht="20" customHeight="1" spans="1:4">
      <c r="A310" s="266" t="s">
        <v>477</v>
      </c>
      <c r="B310" s="263">
        <v>453</v>
      </c>
      <c r="C310" s="264">
        <v>426</v>
      </c>
      <c r="D310" s="67">
        <f t="shared" si="4"/>
        <v>1.0634</v>
      </c>
    </row>
    <row r="311" ht="20" customHeight="1" spans="1:4">
      <c r="A311" s="266" t="s">
        <v>478</v>
      </c>
      <c r="B311" s="263">
        <v>550</v>
      </c>
      <c r="C311" s="264">
        <v>520</v>
      </c>
      <c r="D311" s="67">
        <f t="shared" si="4"/>
        <v>1.0577</v>
      </c>
    </row>
    <row r="312" ht="20" customHeight="1" spans="1:4">
      <c r="A312" s="266" t="s">
        <v>479</v>
      </c>
      <c r="B312" s="263">
        <v>1355</v>
      </c>
      <c r="C312" s="264">
        <v>1445</v>
      </c>
      <c r="D312" s="67">
        <f t="shared" si="4"/>
        <v>0.9377</v>
      </c>
    </row>
    <row r="313" ht="20" customHeight="1" spans="1:4">
      <c r="A313" s="266" t="s">
        <v>480</v>
      </c>
      <c r="B313" s="263">
        <v>212</v>
      </c>
      <c r="C313" s="264"/>
      <c r="D313" s="67"/>
    </row>
    <row r="314" ht="20" customHeight="1" spans="1:4">
      <c r="A314" s="266" t="s">
        <v>481</v>
      </c>
      <c r="B314" s="263">
        <v>91</v>
      </c>
      <c r="C314" s="264"/>
      <c r="D314" s="67"/>
    </row>
    <row r="315" ht="20" customHeight="1" spans="1:4">
      <c r="A315" s="265" t="s">
        <v>482</v>
      </c>
      <c r="B315" s="263">
        <v>15</v>
      </c>
      <c r="C315" s="264">
        <v>0</v>
      </c>
      <c r="D315" s="67"/>
    </row>
    <row r="316" ht="20" customHeight="1" spans="1:4">
      <c r="A316" s="266" t="s">
        <v>483</v>
      </c>
      <c r="B316" s="263">
        <v>15</v>
      </c>
      <c r="C316" s="264"/>
      <c r="D316" s="67"/>
    </row>
    <row r="317" ht="20" customHeight="1" spans="1:4">
      <c r="A317" s="265" t="s">
        <v>484</v>
      </c>
      <c r="B317" s="263">
        <v>563</v>
      </c>
      <c r="C317" s="264">
        <v>690</v>
      </c>
      <c r="D317" s="67">
        <f t="shared" ref="D317:D380" si="5">B317/C317</f>
        <v>0.8159</v>
      </c>
    </row>
    <row r="318" ht="20" customHeight="1" spans="1:4">
      <c r="A318" s="266" t="s">
        <v>485</v>
      </c>
      <c r="B318" s="263">
        <v>563</v>
      </c>
      <c r="C318" s="264">
        <v>690</v>
      </c>
      <c r="D318" s="67">
        <f t="shared" si="5"/>
        <v>0.8159</v>
      </c>
    </row>
    <row r="319" ht="20" customHeight="1" spans="1:4">
      <c r="A319" s="265" t="s">
        <v>486</v>
      </c>
      <c r="B319" s="263">
        <v>6766</v>
      </c>
      <c r="C319" s="264">
        <v>6634</v>
      </c>
      <c r="D319" s="67">
        <f t="shared" si="5"/>
        <v>1.0199</v>
      </c>
    </row>
    <row r="320" ht="20" customHeight="1" spans="1:4">
      <c r="A320" s="266" t="s">
        <v>487</v>
      </c>
      <c r="B320" s="263">
        <v>2400</v>
      </c>
      <c r="C320" s="264">
        <v>2774</v>
      </c>
      <c r="D320" s="67">
        <f t="shared" si="5"/>
        <v>0.8652</v>
      </c>
    </row>
    <row r="321" ht="20" customHeight="1" spans="1:4">
      <c r="A321" s="266" t="s">
        <v>488</v>
      </c>
      <c r="B321" s="263">
        <v>1789</v>
      </c>
      <c r="C321" s="264">
        <v>1838</v>
      </c>
      <c r="D321" s="67">
        <f t="shared" si="5"/>
        <v>0.9733</v>
      </c>
    </row>
    <row r="322" ht="20" customHeight="1" spans="1:4">
      <c r="A322" s="266" t="s">
        <v>489</v>
      </c>
      <c r="B322" s="263">
        <v>2496</v>
      </c>
      <c r="C322" s="264">
        <v>1980</v>
      </c>
      <c r="D322" s="67">
        <f t="shared" si="5"/>
        <v>1.2606</v>
      </c>
    </row>
    <row r="323" ht="20" customHeight="1" spans="1:4">
      <c r="A323" s="266" t="s">
        <v>490</v>
      </c>
      <c r="B323" s="263">
        <v>81</v>
      </c>
      <c r="C323" s="264">
        <v>42</v>
      </c>
      <c r="D323" s="67">
        <f t="shared" si="5"/>
        <v>1.9286</v>
      </c>
    </row>
    <row r="324" ht="20" customHeight="1" spans="1:4">
      <c r="A324" s="265" t="s">
        <v>491</v>
      </c>
      <c r="B324" s="263">
        <v>9217</v>
      </c>
      <c r="C324" s="264">
        <v>100496</v>
      </c>
      <c r="D324" s="67">
        <f t="shared" si="5"/>
        <v>0.0917</v>
      </c>
    </row>
    <row r="325" ht="20" customHeight="1" spans="1:4">
      <c r="A325" s="266" t="s">
        <v>492</v>
      </c>
      <c r="B325" s="263">
        <v>9217</v>
      </c>
      <c r="C325" s="264">
        <v>100471</v>
      </c>
      <c r="D325" s="67">
        <f t="shared" si="5"/>
        <v>0.0917</v>
      </c>
    </row>
    <row r="326" ht="20" customHeight="1" spans="1:4">
      <c r="A326" s="266" t="s">
        <v>493</v>
      </c>
      <c r="B326" s="263">
        <v>0</v>
      </c>
      <c r="C326" s="264">
        <v>25</v>
      </c>
      <c r="D326" s="67">
        <f t="shared" si="5"/>
        <v>0</v>
      </c>
    </row>
    <row r="327" ht="20" customHeight="1" spans="1:4">
      <c r="A327" s="265" t="s">
        <v>494</v>
      </c>
      <c r="B327" s="263">
        <v>613</v>
      </c>
      <c r="C327" s="264">
        <v>6552</v>
      </c>
      <c r="D327" s="67">
        <f t="shared" si="5"/>
        <v>0.0936</v>
      </c>
    </row>
    <row r="328" ht="20" customHeight="1" spans="1:4">
      <c r="A328" s="266" t="s">
        <v>495</v>
      </c>
      <c r="B328" s="263">
        <v>550</v>
      </c>
      <c r="C328" s="264">
        <v>6552</v>
      </c>
      <c r="D328" s="67">
        <f t="shared" si="5"/>
        <v>0.0839</v>
      </c>
    </row>
    <row r="329" ht="20" customHeight="1" spans="1:4">
      <c r="A329" s="266" t="s">
        <v>496</v>
      </c>
      <c r="B329" s="263">
        <v>63</v>
      </c>
      <c r="C329" s="264"/>
      <c r="D329" s="67"/>
    </row>
    <row r="330" ht="20" customHeight="1" spans="1:4">
      <c r="A330" s="265" t="s">
        <v>497</v>
      </c>
      <c r="B330" s="263">
        <v>82</v>
      </c>
      <c r="C330" s="264">
        <v>90</v>
      </c>
      <c r="D330" s="67">
        <f t="shared" si="5"/>
        <v>0.9111</v>
      </c>
    </row>
    <row r="331" ht="20" customHeight="1" spans="1:4">
      <c r="A331" s="266" t="s">
        <v>498</v>
      </c>
      <c r="B331" s="263">
        <v>82</v>
      </c>
      <c r="C331" s="264">
        <v>90</v>
      </c>
      <c r="D331" s="67">
        <f t="shared" si="5"/>
        <v>0.9111</v>
      </c>
    </row>
    <row r="332" ht="20" customHeight="1" spans="1:4">
      <c r="A332" s="265" t="s">
        <v>499</v>
      </c>
      <c r="B332" s="263">
        <v>1408</v>
      </c>
      <c r="C332" s="264">
        <v>1100</v>
      </c>
      <c r="D332" s="67">
        <f t="shared" si="5"/>
        <v>1.28</v>
      </c>
    </row>
    <row r="333" ht="20" customHeight="1" spans="1:4">
      <c r="A333" s="266" t="s">
        <v>500</v>
      </c>
      <c r="B333" s="263">
        <v>1408</v>
      </c>
      <c r="C333" s="264">
        <v>1100</v>
      </c>
      <c r="D333" s="67">
        <f t="shared" si="5"/>
        <v>1.28</v>
      </c>
    </row>
    <row r="334" ht="20" customHeight="1" spans="1:4">
      <c r="A334" s="262" t="s">
        <v>501</v>
      </c>
      <c r="B334" s="263">
        <f>5780+319</f>
        <v>6099</v>
      </c>
      <c r="C334" s="264">
        <v>2333</v>
      </c>
      <c r="D334" s="67">
        <f t="shared" si="5"/>
        <v>2.6142</v>
      </c>
    </row>
    <row r="335" ht="20" customHeight="1" spans="1:4">
      <c r="A335" s="265" t="s">
        <v>502</v>
      </c>
      <c r="B335" s="263">
        <v>2267</v>
      </c>
      <c r="C335" s="264">
        <v>1728</v>
      </c>
      <c r="D335" s="67">
        <f t="shared" si="5"/>
        <v>1.3119</v>
      </c>
    </row>
    <row r="336" ht="20" customHeight="1" spans="1:4">
      <c r="A336" s="266" t="s">
        <v>503</v>
      </c>
      <c r="B336" s="263">
        <v>271</v>
      </c>
      <c r="C336" s="264">
        <v>277</v>
      </c>
      <c r="D336" s="67">
        <f t="shared" si="5"/>
        <v>0.9783</v>
      </c>
    </row>
    <row r="337" ht="20" customHeight="1" spans="1:4">
      <c r="A337" s="266" t="s">
        <v>504</v>
      </c>
      <c r="B337" s="263">
        <v>1996</v>
      </c>
      <c r="C337" s="264">
        <v>1451</v>
      </c>
      <c r="D337" s="67">
        <f t="shared" si="5"/>
        <v>1.3756</v>
      </c>
    </row>
    <row r="338" ht="20" customHeight="1" spans="1:4">
      <c r="A338" s="265" t="s">
        <v>505</v>
      </c>
      <c r="B338" s="263">
        <v>261</v>
      </c>
      <c r="C338" s="264">
        <v>12</v>
      </c>
      <c r="D338" s="67">
        <f t="shared" si="5"/>
        <v>21.75</v>
      </c>
    </row>
    <row r="339" ht="20" customHeight="1" spans="1:4">
      <c r="A339" s="266" t="s">
        <v>506</v>
      </c>
      <c r="B339" s="263">
        <v>261</v>
      </c>
      <c r="C339" s="264">
        <v>12</v>
      </c>
      <c r="D339" s="67">
        <f t="shared" si="5"/>
        <v>21.75</v>
      </c>
    </row>
    <row r="340" ht="20" customHeight="1" spans="1:4">
      <c r="A340" s="265" t="s">
        <v>507</v>
      </c>
      <c r="B340" s="263">
        <v>2930</v>
      </c>
      <c r="C340" s="264">
        <v>0</v>
      </c>
      <c r="D340" s="67"/>
    </row>
    <row r="341" ht="20" customHeight="1" spans="1:4">
      <c r="A341" s="266" t="s">
        <v>508</v>
      </c>
      <c r="B341" s="263">
        <v>2930</v>
      </c>
      <c r="C341" s="264"/>
      <c r="D341" s="67"/>
    </row>
    <row r="342" ht="20" customHeight="1" spans="1:4">
      <c r="A342" s="265" t="s">
        <v>509</v>
      </c>
      <c r="B342" s="263">
        <v>0</v>
      </c>
      <c r="C342" s="264">
        <v>193</v>
      </c>
      <c r="D342" s="67">
        <f t="shared" si="5"/>
        <v>0</v>
      </c>
    </row>
    <row r="343" ht="20" customHeight="1" spans="1:4">
      <c r="A343" s="266" t="s">
        <v>510</v>
      </c>
      <c r="B343" s="263">
        <v>0</v>
      </c>
      <c r="C343" s="264">
        <v>193</v>
      </c>
      <c r="D343" s="67">
        <f t="shared" si="5"/>
        <v>0</v>
      </c>
    </row>
    <row r="344" ht="20" customHeight="1" spans="1:4">
      <c r="A344" s="265" t="s">
        <v>511</v>
      </c>
      <c r="B344" s="263">
        <v>322</v>
      </c>
      <c r="C344" s="264">
        <v>0</v>
      </c>
      <c r="D344" s="67"/>
    </row>
    <row r="345" ht="20" customHeight="1" spans="1:4">
      <c r="A345" s="266" t="s">
        <v>512</v>
      </c>
      <c r="B345" s="263">
        <v>322</v>
      </c>
      <c r="C345" s="264"/>
      <c r="D345" s="67"/>
    </row>
    <row r="346" ht="20" customHeight="1" spans="1:4">
      <c r="A346" s="265" t="s">
        <v>513</v>
      </c>
      <c r="B346" s="263">
        <v>319</v>
      </c>
      <c r="C346" s="264">
        <v>400</v>
      </c>
      <c r="D346" s="67">
        <f t="shared" si="5"/>
        <v>0.7975</v>
      </c>
    </row>
    <row r="347" ht="20" customHeight="1" spans="1:4">
      <c r="A347" s="266" t="s">
        <v>514</v>
      </c>
      <c r="B347" s="263">
        <v>319</v>
      </c>
      <c r="C347" s="264">
        <v>400</v>
      </c>
      <c r="D347" s="67">
        <f t="shared" si="5"/>
        <v>0.7975</v>
      </c>
    </row>
    <row r="348" ht="20" customHeight="1" spans="1:4">
      <c r="A348" s="262" t="s">
        <v>515</v>
      </c>
      <c r="B348" s="263">
        <f>19148+1372</f>
        <v>20520</v>
      </c>
      <c r="C348" s="264">
        <v>11150</v>
      </c>
      <c r="D348" s="67">
        <f t="shared" si="5"/>
        <v>1.8404</v>
      </c>
    </row>
    <row r="349" ht="20" customHeight="1" spans="1:4">
      <c r="A349" s="265" t="s">
        <v>516</v>
      </c>
      <c r="B349" s="263">
        <v>7618</v>
      </c>
      <c r="C349" s="264">
        <v>7143</v>
      </c>
      <c r="D349" s="67">
        <f t="shared" si="5"/>
        <v>1.0665</v>
      </c>
    </row>
    <row r="350" ht="20" customHeight="1" spans="1:4">
      <c r="A350" s="266" t="s">
        <v>517</v>
      </c>
      <c r="B350" s="263">
        <v>2668</v>
      </c>
      <c r="C350" s="264">
        <v>2650</v>
      </c>
      <c r="D350" s="67">
        <f t="shared" si="5"/>
        <v>1.0068</v>
      </c>
    </row>
    <row r="351" ht="20" customHeight="1" spans="1:4">
      <c r="A351" s="266" t="s">
        <v>518</v>
      </c>
      <c r="B351" s="263">
        <v>285</v>
      </c>
      <c r="C351" s="264">
        <v>668</v>
      </c>
      <c r="D351" s="67">
        <f t="shared" si="5"/>
        <v>0.4266</v>
      </c>
    </row>
    <row r="352" ht="20" customHeight="1" spans="1:4">
      <c r="A352" s="266" t="s">
        <v>519</v>
      </c>
      <c r="B352" s="263">
        <v>152</v>
      </c>
      <c r="C352" s="264">
        <v>29</v>
      </c>
      <c r="D352" s="67">
        <f t="shared" si="5"/>
        <v>5.2414</v>
      </c>
    </row>
    <row r="353" ht="20" customHeight="1" spans="1:4">
      <c r="A353" s="266" t="s">
        <v>520</v>
      </c>
      <c r="B353" s="263">
        <v>315</v>
      </c>
      <c r="C353" s="264">
        <v>363</v>
      </c>
      <c r="D353" s="67">
        <f t="shared" si="5"/>
        <v>0.8678</v>
      </c>
    </row>
    <row r="354" ht="20" customHeight="1" spans="1:4">
      <c r="A354" s="266" t="s">
        <v>521</v>
      </c>
      <c r="B354" s="263">
        <v>4198</v>
      </c>
      <c r="C354" s="264">
        <v>3433</v>
      </c>
      <c r="D354" s="67">
        <f t="shared" si="5"/>
        <v>1.2228</v>
      </c>
    </row>
    <row r="355" ht="20" customHeight="1" spans="1:4">
      <c r="A355" s="265" t="s">
        <v>522</v>
      </c>
      <c r="B355" s="263">
        <v>3745</v>
      </c>
      <c r="C355" s="264">
        <v>70</v>
      </c>
      <c r="D355" s="67">
        <f t="shared" si="5"/>
        <v>53.5</v>
      </c>
    </row>
    <row r="356" ht="20" customHeight="1" spans="1:4">
      <c r="A356" s="266" t="s">
        <v>523</v>
      </c>
      <c r="B356" s="263">
        <v>3745</v>
      </c>
      <c r="C356" s="264">
        <v>70</v>
      </c>
      <c r="D356" s="67">
        <f t="shared" si="5"/>
        <v>53.5</v>
      </c>
    </row>
    <row r="357" ht="20" customHeight="1" spans="1:4">
      <c r="A357" s="265" t="s">
        <v>524</v>
      </c>
      <c r="B357" s="263">
        <v>785</v>
      </c>
      <c r="C357" s="264">
        <v>2937</v>
      </c>
      <c r="D357" s="67">
        <f t="shared" si="5"/>
        <v>0.2673</v>
      </c>
    </row>
    <row r="358" ht="20" customHeight="1" spans="1:4">
      <c r="A358" s="266" t="s">
        <v>525</v>
      </c>
      <c r="B358" s="263">
        <v>785</v>
      </c>
      <c r="C358" s="264">
        <v>2937</v>
      </c>
      <c r="D358" s="67">
        <f t="shared" si="5"/>
        <v>0.2673</v>
      </c>
    </row>
    <row r="359" ht="20" customHeight="1" spans="1:4">
      <c r="A359" s="265" t="s">
        <v>526</v>
      </c>
      <c r="B359" s="263">
        <f>7000+1372</f>
        <v>8372</v>
      </c>
      <c r="C359" s="264">
        <v>1000</v>
      </c>
      <c r="D359" s="67">
        <f t="shared" si="5"/>
        <v>8.372</v>
      </c>
    </row>
    <row r="360" ht="20" customHeight="1" spans="1:4">
      <c r="A360" s="266" t="s">
        <v>527</v>
      </c>
      <c r="B360" s="263">
        <v>8372</v>
      </c>
      <c r="C360" s="264">
        <v>1000</v>
      </c>
      <c r="D360" s="67">
        <f t="shared" si="5"/>
        <v>8.372</v>
      </c>
    </row>
    <row r="361" ht="20" customHeight="1" spans="1:4">
      <c r="A361" s="262" t="s">
        <v>528</v>
      </c>
      <c r="B361" s="263">
        <f>8644+1172</f>
        <v>9816</v>
      </c>
      <c r="C361" s="264">
        <v>21468</v>
      </c>
      <c r="D361" s="67">
        <f t="shared" si="5"/>
        <v>0.4572</v>
      </c>
    </row>
    <row r="362" ht="20" customHeight="1" spans="1:4">
      <c r="A362" s="265" t="s">
        <v>529</v>
      </c>
      <c r="B362" s="263">
        <v>1903</v>
      </c>
      <c r="C362" s="264">
        <v>2527</v>
      </c>
      <c r="D362" s="67">
        <f t="shared" si="5"/>
        <v>0.7531</v>
      </c>
    </row>
    <row r="363" ht="20" customHeight="1" spans="1:4">
      <c r="A363" s="266" t="s">
        <v>530</v>
      </c>
      <c r="B363" s="263">
        <v>894</v>
      </c>
      <c r="C363" s="264">
        <v>965</v>
      </c>
      <c r="D363" s="67">
        <f t="shared" si="5"/>
        <v>0.9264</v>
      </c>
    </row>
    <row r="364" ht="20" customHeight="1" spans="1:4">
      <c r="A364" s="266" t="s">
        <v>531</v>
      </c>
      <c r="B364" s="263">
        <v>668</v>
      </c>
      <c r="C364" s="264">
        <v>658</v>
      </c>
      <c r="D364" s="67">
        <f t="shared" si="5"/>
        <v>1.0152</v>
      </c>
    </row>
    <row r="365" ht="20" customHeight="1" spans="1:4">
      <c r="A365" s="266" t="s">
        <v>532</v>
      </c>
      <c r="B365" s="263">
        <v>42</v>
      </c>
      <c r="C365" s="264">
        <v>40</v>
      </c>
      <c r="D365" s="67">
        <f t="shared" si="5"/>
        <v>1.05</v>
      </c>
    </row>
    <row r="366" ht="20" customHeight="1" spans="1:4">
      <c r="A366" s="266" t="s">
        <v>533</v>
      </c>
      <c r="B366" s="263">
        <v>0</v>
      </c>
      <c r="C366" s="264">
        <v>5</v>
      </c>
      <c r="D366" s="67">
        <f t="shared" si="5"/>
        <v>0</v>
      </c>
    </row>
    <row r="367" ht="20" customHeight="1" spans="1:4">
      <c r="A367" s="266" t="s">
        <v>534</v>
      </c>
      <c r="B367" s="263">
        <v>32</v>
      </c>
      <c r="C367" s="264">
        <v>75</v>
      </c>
      <c r="D367" s="67">
        <f t="shared" si="5"/>
        <v>0.4267</v>
      </c>
    </row>
    <row r="368" ht="20" customHeight="1" spans="1:4">
      <c r="A368" s="266" t="s">
        <v>535</v>
      </c>
      <c r="B368" s="263">
        <v>9</v>
      </c>
      <c r="C368" s="264">
        <v>12</v>
      </c>
      <c r="D368" s="67">
        <f t="shared" si="5"/>
        <v>0.75</v>
      </c>
    </row>
    <row r="369" ht="20" customHeight="1" spans="1:4">
      <c r="A369" s="266" t="s">
        <v>536</v>
      </c>
      <c r="B369" s="263">
        <v>0</v>
      </c>
      <c r="C369" s="264">
        <v>354</v>
      </c>
      <c r="D369" s="67">
        <f t="shared" si="5"/>
        <v>0</v>
      </c>
    </row>
    <row r="370" ht="20" customHeight="1" spans="1:4">
      <c r="A370" s="266" t="s">
        <v>537</v>
      </c>
      <c r="B370" s="263">
        <v>110</v>
      </c>
      <c r="C370" s="264"/>
      <c r="D370" s="67"/>
    </row>
    <row r="371" ht="20" customHeight="1" spans="1:4">
      <c r="A371" s="266" t="s">
        <v>538</v>
      </c>
      <c r="B371" s="263">
        <v>148</v>
      </c>
      <c r="C371" s="264">
        <v>418</v>
      </c>
      <c r="D371" s="67">
        <f t="shared" si="5"/>
        <v>0.3541</v>
      </c>
    </row>
    <row r="372" ht="20" customHeight="1" spans="1:4">
      <c r="A372" s="265" t="s">
        <v>539</v>
      </c>
      <c r="B372" s="263">
        <v>1123</v>
      </c>
      <c r="C372" s="264">
        <v>1388</v>
      </c>
      <c r="D372" s="67">
        <f t="shared" si="5"/>
        <v>0.8091</v>
      </c>
    </row>
    <row r="373" ht="20" customHeight="1" spans="1:4">
      <c r="A373" s="266" t="s">
        <v>540</v>
      </c>
      <c r="B373" s="263">
        <v>572</v>
      </c>
      <c r="C373" s="264">
        <v>565</v>
      </c>
      <c r="D373" s="67">
        <f t="shared" si="5"/>
        <v>1.0124</v>
      </c>
    </row>
    <row r="374" ht="20" customHeight="1" spans="1:4">
      <c r="A374" s="266" t="s">
        <v>541</v>
      </c>
      <c r="B374" s="263">
        <v>23</v>
      </c>
      <c r="C374" s="264"/>
      <c r="D374" s="67"/>
    </row>
    <row r="375" ht="20" customHeight="1" spans="1:4">
      <c r="A375" s="266" t="s">
        <v>542</v>
      </c>
      <c r="B375" s="263">
        <v>267</v>
      </c>
      <c r="C375" s="264">
        <v>297</v>
      </c>
      <c r="D375" s="67">
        <f t="shared" si="5"/>
        <v>0.899</v>
      </c>
    </row>
    <row r="376" ht="20" customHeight="1" spans="1:4">
      <c r="A376" s="266" t="s">
        <v>543</v>
      </c>
      <c r="B376" s="263">
        <v>0</v>
      </c>
      <c r="C376" s="264">
        <v>239</v>
      </c>
      <c r="D376" s="67">
        <f t="shared" si="5"/>
        <v>0</v>
      </c>
    </row>
    <row r="377" ht="20" customHeight="1" spans="1:4">
      <c r="A377" s="266" t="s">
        <v>544</v>
      </c>
      <c r="B377" s="263">
        <v>20</v>
      </c>
      <c r="C377" s="264">
        <v>38</v>
      </c>
      <c r="D377" s="67">
        <f t="shared" si="5"/>
        <v>0.5263</v>
      </c>
    </row>
    <row r="378" ht="20" customHeight="1" spans="1:4">
      <c r="A378" s="266" t="s">
        <v>545</v>
      </c>
      <c r="B378" s="263">
        <v>0</v>
      </c>
      <c r="C378" s="264">
        <v>15</v>
      </c>
      <c r="D378" s="67">
        <f t="shared" si="5"/>
        <v>0</v>
      </c>
    </row>
    <row r="379" ht="20" customHeight="1" spans="1:4">
      <c r="A379" s="266" t="s">
        <v>546</v>
      </c>
      <c r="B379" s="263">
        <v>130</v>
      </c>
      <c r="C379" s="264">
        <v>115</v>
      </c>
      <c r="D379" s="67">
        <f t="shared" si="5"/>
        <v>1.1304</v>
      </c>
    </row>
    <row r="380" ht="20" customHeight="1" spans="1:4">
      <c r="A380" s="266" t="s">
        <v>547</v>
      </c>
      <c r="B380" s="263">
        <v>75</v>
      </c>
      <c r="C380" s="264">
        <v>83</v>
      </c>
      <c r="D380" s="67">
        <f t="shared" si="5"/>
        <v>0.9036</v>
      </c>
    </row>
    <row r="381" ht="20" customHeight="1" spans="1:4">
      <c r="A381" s="266" t="s">
        <v>548</v>
      </c>
      <c r="B381" s="263">
        <v>36</v>
      </c>
      <c r="C381" s="264">
        <v>36</v>
      </c>
      <c r="D381" s="67">
        <f t="shared" ref="D381:D444" si="6">B381/C381</f>
        <v>1</v>
      </c>
    </row>
    <row r="382" ht="20" customHeight="1" spans="1:4">
      <c r="A382" s="265" t="s">
        <v>549</v>
      </c>
      <c r="B382" s="263">
        <v>3225</v>
      </c>
      <c r="C382" s="264">
        <v>12760</v>
      </c>
      <c r="D382" s="67">
        <f t="shared" si="6"/>
        <v>0.2527</v>
      </c>
    </row>
    <row r="383" ht="20" customHeight="1" spans="1:4">
      <c r="A383" s="266" t="s">
        <v>550</v>
      </c>
      <c r="B383" s="263">
        <v>1209</v>
      </c>
      <c r="C383" s="264">
        <v>1607</v>
      </c>
      <c r="D383" s="67">
        <f t="shared" si="6"/>
        <v>0.7523</v>
      </c>
    </row>
    <row r="384" ht="20" customHeight="1" spans="1:4">
      <c r="A384" s="266" t="s">
        <v>551</v>
      </c>
      <c r="B384" s="263">
        <v>452</v>
      </c>
      <c r="C384" s="264">
        <v>23</v>
      </c>
      <c r="D384" s="67">
        <f t="shared" si="6"/>
        <v>19.6522</v>
      </c>
    </row>
    <row r="385" ht="20" customHeight="1" spans="1:4">
      <c r="A385" s="266" t="s">
        <v>552</v>
      </c>
      <c r="B385" s="263">
        <v>341</v>
      </c>
      <c r="C385" s="264">
        <v>994</v>
      </c>
      <c r="D385" s="67">
        <f t="shared" si="6"/>
        <v>0.3431</v>
      </c>
    </row>
    <row r="386" ht="20" customHeight="1" spans="1:4">
      <c r="A386" s="266" t="s">
        <v>553</v>
      </c>
      <c r="B386" s="263">
        <v>59</v>
      </c>
      <c r="C386" s="264">
        <v>409</v>
      </c>
      <c r="D386" s="67">
        <f t="shared" si="6"/>
        <v>0.1443</v>
      </c>
    </row>
    <row r="387" ht="20" customHeight="1" spans="1:4">
      <c r="A387" s="266" t="s">
        <v>554</v>
      </c>
      <c r="B387" s="263">
        <v>375</v>
      </c>
      <c r="C387" s="264">
        <v>668</v>
      </c>
      <c r="D387" s="67">
        <f t="shared" si="6"/>
        <v>0.5614</v>
      </c>
    </row>
    <row r="388" ht="20" customHeight="1" spans="1:4">
      <c r="A388" s="266" t="s">
        <v>555</v>
      </c>
      <c r="B388" s="263">
        <v>151</v>
      </c>
      <c r="C388" s="264">
        <v>415</v>
      </c>
      <c r="D388" s="67">
        <f t="shared" si="6"/>
        <v>0.3639</v>
      </c>
    </row>
    <row r="389" ht="20" customHeight="1" spans="1:4">
      <c r="A389" s="266" t="s">
        <v>556</v>
      </c>
      <c r="B389" s="263">
        <v>10</v>
      </c>
      <c r="C389" s="264">
        <v>1080</v>
      </c>
      <c r="D389" s="67">
        <f t="shared" si="6"/>
        <v>0.0093</v>
      </c>
    </row>
    <row r="390" ht="20" customHeight="1" spans="1:4">
      <c r="A390" s="266" t="s">
        <v>557</v>
      </c>
      <c r="B390" s="263">
        <v>0</v>
      </c>
      <c r="C390" s="264">
        <v>6942</v>
      </c>
      <c r="D390" s="67">
        <f t="shared" si="6"/>
        <v>0</v>
      </c>
    </row>
    <row r="391" ht="20" customHeight="1" spans="1:4">
      <c r="A391" s="266" t="s">
        <v>558</v>
      </c>
      <c r="B391" s="263">
        <v>628</v>
      </c>
      <c r="C391" s="264">
        <v>622</v>
      </c>
      <c r="D391" s="67">
        <f t="shared" si="6"/>
        <v>1.0096</v>
      </c>
    </row>
    <row r="392" ht="20" customHeight="1" spans="1:4">
      <c r="A392" s="265" t="s">
        <v>559</v>
      </c>
      <c r="B392" s="263">
        <v>2300</v>
      </c>
      <c r="C392" s="264">
        <v>333</v>
      </c>
      <c r="D392" s="67">
        <f t="shared" si="6"/>
        <v>6.9069</v>
      </c>
    </row>
    <row r="393" ht="20" customHeight="1" spans="1:4">
      <c r="A393" s="266" t="s">
        <v>560</v>
      </c>
      <c r="B393" s="263">
        <v>2300</v>
      </c>
      <c r="C393" s="264">
        <v>215</v>
      </c>
      <c r="D393" s="67">
        <f t="shared" si="6"/>
        <v>10.6977</v>
      </c>
    </row>
    <row r="394" ht="20" customHeight="1" spans="1:4">
      <c r="A394" s="266" t="s">
        <v>561</v>
      </c>
      <c r="B394" s="263">
        <v>0</v>
      </c>
      <c r="C394" s="264">
        <v>118</v>
      </c>
      <c r="D394" s="67">
        <f t="shared" si="6"/>
        <v>0</v>
      </c>
    </row>
    <row r="395" ht="20" customHeight="1" spans="1:4">
      <c r="A395" s="265" t="s">
        <v>562</v>
      </c>
      <c r="B395" s="263">
        <v>93</v>
      </c>
      <c r="C395" s="264">
        <v>3060</v>
      </c>
      <c r="D395" s="67">
        <f t="shared" si="6"/>
        <v>0.0304</v>
      </c>
    </row>
    <row r="396" ht="20" customHeight="1" spans="1:4">
      <c r="A396" s="266" t="s">
        <v>563</v>
      </c>
      <c r="B396" s="263">
        <v>73</v>
      </c>
      <c r="C396" s="264">
        <v>53</v>
      </c>
      <c r="D396" s="67">
        <f t="shared" si="6"/>
        <v>1.3774</v>
      </c>
    </row>
    <row r="397" ht="20" customHeight="1" spans="1:4">
      <c r="A397" s="266" t="s">
        <v>564</v>
      </c>
      <c r="B397" s="263">
        <v>0</v>
      </c>
      <c r="C397" s="264">
        <v>2116</v>
      </c>
      <c r="D397" s="67">
        <f t="shared" si="6"/>
        <v>0</v>
      </c>
    </row>
    <row r="398" ht="20" customHeight="1" spans="1:4">
      <c r="A398" s="266" t="s">
        <v>565</v>
      </c>
      <c r="B398" s="263">
        <v>0</v>
      </c>
      <c r="C398" s="264">
        <v>891</v>
      </c>
      <c r="D398" s="67">
        <f t="shared" si="6"/>
        <v>0</v>
      </c>
    </row>
    <row r="399" ht="20" customHeight="1" spans="1:4">
      <c r="A399" s="266" t="s">
        <v>566</v>
      </c>
      <c r="B399" s="263">
        <v>20</v>
      </c>
      <c r="C399" s="264">
        <v>0</v>
      </c>
      <c r="D399" s="67"/>
    </row>
    <row r="400" ht="20" customHeight="1" spans="1:4">
      <c r="A400" s="265" t="s">
        <v>567</v>
      </c>
      <c r="B400" s="263">
        <v>0</v>
      </c>
      <c r="C400" s="264">
        <v>500</v>
      </c>
      <c r="D400" s="67">
        <f t="shared" si="6"/>
        <v>0</v>
      </c>
    </row>
    <row r="401" ht="20" customHeight="1" spans="1:4">
      <c r="A401" s="266" t="s">
        <v>568</v>
      </c>
      <c r="B401" s="263">
        <v>0</v>
      </c>
      <c r="C401" s="264">
        <v>500</v>
      </c>
      <c r="D401" s="67">
        <f t="shared" si="6"/>
        <v>0</v>
      </c>
    </row>
    <row r="402" ht="20" customHeight="1" spans="1:4">
      <c r="A402" s="265" t="s">
        <v>569</v>
      </c>
      <c r="B402" s="263">
        <v>1172</v>
      </c>
      <c r="C402" s="264">
        <v>900</v>
      </c>
      <c r="D402" s="67">
        <f t="shared" si="6"/>
        <v>1.3022</v>
      </c>
    </row>
    <row r="403" ht="20" customHeight="1" spans="1:4">
      <c r="A403" s="266" t="s">
        <v>570</v>
      </c>
      <c r="B403" s="263">
        <v>1172</v>
      </c>
      <c r="C403" s="264">
        <v>900</v>
      </c>
      <c r="D403" s="67">
        <f t="shared" si="6"/>
        <v>1.3022</v>
      </c>
    </row>
    <row r="404" ht="20" customHeight="1" spans="1:4">
      <c r="A404" s="262" t="s">
        <v>571</v>
      </c>
      <c r="B404" s="263">
        <f>3541+531</f>
        <v>4072</v>
      </c>
      <c r="C404" s="264">
        <v>3279</v>
      </c>
      <c r="D404" s="67">
        <f t="shared" si="6"/>
        <v>1.2418</v>
      </c>
    </row>
    <row r="405" ht="20" customHeight="1" spans="1:4">
      <c r="A405" s="265" t="s">
        <v>572</v>
      </c>
      <c r="B405" s="263">
        <v>3471</v>
      </c>
      <c r="C405" s="264">
        <v>2744</v>
      </c>
      <c r="D405" s="67">
        <f t="shared" si="6"/>
        <v>1.2649</v>
      </c>
    </row>
    <row r="406" ht="20" customHeight="1" spans="1:4">
      <c r="A406" s="266" t="s">
        <v>573</v>
      </c>
      <c r="B406" s="263">
        <v>1155</v>
      </c>
      <c r="C406" s="264">
        <v>1152</v>
      </c>
      <c r="D406" s="67">
        <f t="shared" si="6"/>
        <v>1.0026</v>
      </c>
    </row>
    <row r="407" ht="20" customHeight="1" spans="1:4">
      <c r="A407" s="266" t="s">
        <v>574</v>
      </c>
      <c r="B407" s="263">
        <v>67</v>
      </c>
      <c r="C407" s="264">
        <v>60</v>
      </c>
      <c r="D407" s="67">
        <f t="shared" si="6"/>
        <v>1.1167</v>
      </c>
    </row>
    <row r="408" ht="20" customHeight="1" spans="1:4">
      <c r="A408" s="266" t="s">
        <v>575</v>
      </c>
      <c r="B408" s="263">
        <v>30</v>
      </c>
      <c r="C408" s="264"/>
      <c r="D408" s="67"/>
    </row>
    <row r="409" ht="20" customHeight="1" spans="1:4">
      <c r="A409" s="266" t="s">
        <v>576</v>
      </c>
      <c r="B409" s="263">
        <v>795</v>
      </c>
      <c r="C409" s="264">
        <v>100</v>
      </c>
      <c r="D409" s="67">
        <f t="shared" si="6"/>
        <v>7.95</v>
      </c>
    </row>
    <row r="410" ht="20" customHeight="1" spans="1:4">
      <c r="A410" s="266" t="s">
        <v>577</v>
      </c>
      <c r="B410" s="263">
        <v>259</v>
      </c>
      <c r="C410" s="264"/>
      <c r="D410" s="67"/>
    </row>
    <row r="411" ht="20" customHeight="1" spans="1:4">
      <c r="A411" s="266" t="s">
        <v>578</v>
      </c>
      <c r="B411" s="263">
        <v>1165</v>
      </c>
      <c r="C411" s="264">
        <v>1432</v>
      </c>
      <c r="D411" s="67">
        <f t="shared" si="6"/>
        <v>0.8135</v>
      </c>
    </row>
    <row r="412" ht="20" customHeight="1" spans="1:4">
      <c r="A412" s="265" t="s">
        <v>579</v>
      </c>
      <c r="B412" s="263">
        <v>70</v>
      </c>
      <c r="C412" s="264">
        <v>35</v>
      </c>
      <c r="D412" s="67">
        <f t="shared" si="6"/>
        <v>2</v>
      </c>
    </row>
    <row r="413" ht="20" customHeight="1" spans="1:4">
      <c r="A413" s="266" t="s">
        <v>580</v>
      </c>
      <c r="B413" s="263">
        <v>70</v>
      </c>
      <c r="C413" s="264">
        <v>35</v>
      </c>
      <c r="D413" s="67">
        <f t="shared" si="6"/>
        <v>2</v>
      </c>
    </row>
    <row r="414" ht="20" customHeight="1" spans="1:4">
      <c r="A414" s="265" t="s">
        <v>581</v>
      </c>
      <c r="B414" s="263">
        <v>531</v>
      </c>
      <c r="C414" s="264">
        <v>500</v>
      </c>
      <c r="D414" s="67">
        <f t="shared" si="6"/>
        <v>1.062</v>
      </c>
    </row>
    <row r="415" ht="20" customHeight="1" spans="1:4">
      <c r="A415" s="266" t="s">
        <v>582</v>
      </c>
      <c r="B415" s="263">
        <v>531</v>
      </c>
      <c r="C415" s="264">
        <v>500</v>
      </c>
      <c r="D415" s="67">
        <f t="shared" si="6"/>
        <v>1.062</v>
      </c>
    </row>
    <row r="416" ht="20" customHeight="1" spans="1:4">
      <c r="A416" s="262" t="s">
        <v>583</v>
      </c>
      <c r="B416" s="263">
        <f>6674+561</f>
        <v>7235</v>
      </c>
      <c r="C416" s="264">
        <v>8877</v>
      </c>
      <c r="D416" s="67">
        <f t="shared" si="6"/>
        <v>0.815</v>
      </c>
    </row>
    <row r="417" ht="20" customHeight="1" spans="1:4">
      <c r="A417" s="265" t="s">
        <v>584</v>
      </c>
      <c r="B417" s="263">
        <v>6065</v>
      </c>
      <c r="C417" s="264">
        <v>7041</v>
      </c>
      <c r="D417" s="67">
        <f t="shared" si="6"/>
        <v>0.8614</v>
      </c>
    </row>
    <row r="418" ht="20" customHeight="1" spans="1:4">
      <c r="A418" s="266" t="s">
        <v>585</v>
      </c>
      <c r="B418" s="263">
        <v>811</v>
      </c>
      <c r="C418" s="264">
        <v>924</v>
      </c>
      <c r="D418" s="67">
        <f t="shared" si="6"/>
        <v>0.8777</v>
      </c>
    </row>
    <row r="419" ht="20" customHeight="1" spans="1:4">
      <c r="A419" s="266" t="s">
        <v>586</v>
      </c>
      <c r="B419" s="263">
        <v>5105</v>
      </c>
      <c r="C419" s="264">
        <v>6000</v>
      </c>
      <c r="D419" s="67">
        <f t="shared" si="6"/>
        <v>0.8508</v>
      </c>
    </row>
    <row r="420" ht="20" customHeight="1" spans="1:4">
      <c r="A420" s="266" t="s">
        <v>587</v>
      </c>
      <c r="B420" s="263">
        <v>149</v>
      </c>
      <c r="C420" s="264">
        <v>117</v>
      </c>
      <c r="D420" s="67">
        <f t="shared" si="6"/>
        <v>1.2735</v>
      </c>
    </row>
    <row r="421" ht="20" customHeight="1" spans="1:4">
      <c r="A421" s="265" t="s">
        <v>588</v>
      </c>
      <c r="B421" s="263">
        <v>609</v>
      </c>
      <c r="C421" s="264">
        <v>736</v>
      </c>
      <c r="D421" s="67">
        <f t="shared" si="6"/>
        <v>0.8274</v>
      </c>
    </row>
    <row r="422" ht="20" customHeight="1" spans="1:4">
      <c r="A422" s="266" t="s">
        <v>589</v>
      </c>
      <c r="B422" s="263">
        <v>431</v>
      </c>
      <c r="C422" s="264">
        <v>547</v>
      </c>
      <c r="D422" s="67">
        <f t="shared" si="6"/>
        <v>0.7879</v>
      </c>
    </row>
    <row r="423" ht="20" customHeight="1" spans="1:4">
      <c r="A423" s="266" t="s">
        <v>590</v>
      </c>
      <c r="B423" s="263">
        <v>130</v>
      </c>
      <c r="C423" s="264">
        <v>130</v>
      </c>
      <c r="D423" s="67">
        <f t="shared" si="6"/>
        <v>1</v>
      </c>
    </row>
    <row r="424" ht="20" customHeight="1" spans="1:4">
      <c r="A424" s="266" t="s">
        <v>591</v>
      </c>
      <c r="B424" s="263">
        <v>48</v>
      </c>
      <c r="C424" s="264">
        <v>59</v>
      </c>
      <c r="D424" s="67">
        <f t="shared" si="6"/>
        <v>0.8136</v>
      </c>
    </row>
    <row r="425" ht="20" customHeight="1" spans="1:4">
      <c r="A425" s="265" t="s">
        <v>592</v>
      </c>
      <c r="B425" s="263">
        <v>0</v>
      </c>
      <c r="C425" s="264">
        <v>600</v>
      </c>
      <c r="D425" s="67">
        <f t="shared" si="6"/>
        <v>0</v>
      </c>
    </row>
    <row r="426" ht="20" customHeight="1" spans="1:4">
      <c r="A426" s="266" t="s">
        <v>593</v>
      </c>
      <c r="B426" s="263">
        <v>0</v>
      </c>
      <c r="C426" s="264">
        <v>600</v>
      </c>
      <c r="D426" s="67">
        <f t="shared" si="6"/>
        <v>0</v>
      </c>
    </row>
    <row r="427" ht="20" customHeight="1" spans="1:4">
      <c r="A427" s="265" t="s">
        <v>594</v>
      </c>
      <c r="B427" s="263">
        <v>561</v>
      </c>
      <c r="C427" s="264">
        <v>500</v>
      </c>
      <c r="D427" s="67">
        <f t="shared" si="6"/>
        <v>1.122</v>
      </c>
    </row>
    <row r="428" ht="20" customHeight="1" spans="1:4">
      <c r="A428" s="266" t="s">
        <v>595</v>
      </c>
      <c r="B428" s="263">
        <v>561</v>
      </c>
      <c r="C428" s="264">
        <v>500</v>
      </c>
      <c r="D428" s="67">
        <f t="shared" si="6"/>
        <v>1.122</v>
      </c>
    </row>
    <row r="429" ht="20" customHeight="1" spans="1:4">
      <c r="A429" s="262" t="s">
        <v>596</v>
      </c>
      <c r="B429" s="263">
        <f>940+91</f>
        <v>1031</v>
      </c>
      <c r="C429" s="264">
        <v>1884</v>
      </c>
      <c r="D429" s="67">
        <f t="shared" si="6"/>
        <v>0.5472</v>
      </c>
    </row>
    <row r="430" ht="20" customHeight="1" spans="1:4">
      <c r="A430" s="265" t="s">
        <v>597</v>
      </c>
      <c r="B430" s="263">
        <v>270</v>
      </c>
      <c r="C430" s="264">
        <v>367</v>
      </c>
      <c r="D430" s="67">
        <f t="shared" si="6"/>
        <v>0.7357</v>
      </c>
    </row>
    <row r="431" ht="20" customHeight="1" spans="1:4">
      <c r="A431" s="266" t="s">
        <v>598</v>
      </c>
      <c r="B431" s="263">
        <v>270</v>
      </c>
      <c r="C431" s="264">
        <v>267</v>
      </c>
      <c r="D431" s="67">
        <f t="shared" si="6"/>
        <v>1.0112</v>
      </c>
    </row>
    <row r="432" ht="20" customHeight="1" spans="1:4">
      <c r="A432" s="266" t="s">
        <v>599</v>
      </c>
      <c r="B432" s="263">
        <v>0</v>
      </c>
      <c r="C432" s="264">
        <v>100</v>
      </c>
      <c r="D432" s="67">
        <f t="shared" si="6"/>
        <v>0</v>
      </c>
    </row>
    <row r="433" ht="20" customHeight="1" spans="1:4">
      <c r="A433" s="265" t="s">
        <v>600</v>
      </c>
      <c r="B433" s="263">
        <v>160</v>
      </c>
      <c r="C433" s="264">
        <v>907</v>
      </c>
      <c r="D433" s="67">
        <f t="shared" si="6"/>
        <v>0.1764</v>
      </c>
    </row>
    <row r="434" ht="20" customHeight="1" spans="1:4">
      <c r="A434" s="266" t="s">
        <v>601</v>
      </c>
      <c r="B434" s="263">
        <v>160</v>
      </c>
      <c r="C434" s="264">
        <v>907</v>
      </c>
      <c r="D434" s="67">
        <f t="shared" si="6"/>
        <v>0.1764</v>
      </c>
    </row>
    <row r="435" ht="20" customHeight="1" spans="1:4">
      <c r="A435" s="265" t="s">
        <v>602</v>
      </c>
      <c r="B435" s="263">
        <f>510+91</f>
        <v>601</v>
      </c>
      <c r="C435" s="264">
        <v>610</v>
      </c>
      <c r="D435" s="67">
        <f t="shared" si="6"/>
        <v>0.9852</v>
      </c>
    </row>
    <row r="436" ht="20" customHeight="1" spans="1:4">
      <c r="A436" s="266" t="s">
        <v>603</v>
      </c>
      <c r="B436" s="263">
        <v>601</v>
      </c>
      <c r="C436" s="264">
        <v>610</v>
      </c>
      <c r="D436" s="67">
        <f t="shared" si="6"/>
        <v>0.9852</v>
      </c>
    </row>
    <row r="437" ht="20" customHeight="1" spans="1:4">
      <c r="A437" s="262" t="s">
        <v>604</v>
      </c>
      <c r="B437" s="263">
        <v>0</v>
      </c>
      <c r="C437" s="264">
        <v>23000</v>
      </c>
      <c r="D437" s="67">
        <f t="shared" si="6"/>
        <v>0</v>
      </c>
    </row>
    <row r="438" ht="20" customHeight="1" spans="1:4">
      <c r="A438" s="265" t="s">
        <v>605</v>
      </c>
      <c r="B438" s="263">
        <v>0</v>
      </c>
      <c r="C438" s="264">
        <v>23000</v>
      </c>
      <c r="D438" s="67">
        <f t="shared" si="6"/>
        <v>0</v>
      </c>
    </row>
    <row r="439" ht="20" customHeight="1" spans="1:4">
      <c r="A439" s="266" t="s">
        <v>606</v>
      </c>
      <c r="B439" s="263">
        <v>0</v>
      </c>
      <c r="C439" s="264">
        <v>23000</v>
      </c>
      <c r="D439" s="67">
        <f t="shared" si="6"/>
        <v>0</v>
      </c>
    </row>
    <row r="440" ht="20" customHeight="1" spans="1:4">
      <c r="A440" s="262" t="s">
        <v>607</v>
      </c>
      <c r="B440" s="263">
        <v>672</v>
      </c>
      <c r="C440" s="264">
        <v>660</v>
      </c>
      <c r="D440" s="67">
        <f t="shared" si="6"/>
        <v>1.0182</v>
      </c>
    </row>
    <row r="441" ht="20" customHeight="1" spans="1:4">
      <c r="A441" s="265" t="s">
        <v>608</v>
      </c>
      <c r="B441" s="263">
        <v>672</v>
      </c>
      <c r="C441" s="264">
        <v>660</v>
      </c>
      <c r="D441" s="67">
        <f t="shared" si="6"/>
        <v>1.0182</v>
      </c>
    </row>
    <row r="442" ht="20" customHeight="1" spans="1:4">
      <c r="A442" s="266" t="s">
        <v>609</v>
      </c>
      <c r="B442" s="263">
        <v>672</v>
      </c>
      <c r="C442" s="264">
        <v>660</v>
      </c>
      <c r="D442" s="67">
        <f t="shared" si="6"/>
        <v>1.0182</v>
      </c>
    </row>
    <row r="443" ht="20" customHeight="1" spans="1:4">
      <c r="A443" s="262" t="s">
        <v>610</v>
      </c>
      <c r="B443" s="263">
        <f>8227+1480</f>
        <v>9707</v>
      </c>
      <c r="C443" s="264">
        <v>9987</v>
      </c>
      <c r="D443" s="67">
        <f t="shared" si="6"/>
        <v>0.972</v>
      </c>
    </row>
    <row r="444" ht="20" customHeight="1" spans="1:4">
      <c r="A444" s="265" t="s">
        <v>611</v>
      </c>
      <c r="B444" s="263">
        <v>5817</v>
      </c>
      <c r="C444" s="264">
        <v>5862</v>
      </c>
      <c r="D444" s="67">
        <f t="shared" si="6"/>
        <v>0.9923</v>
      </c>
    </row>
    <row r="445" ht="20" customHeight="1" spans="1:4">
      <c r="A445" s="266" t="s">
        <v>612</v>
      </c>
      <c r="B445" s="263">
        <v>1734</v>
      </c>
      <c r="C445" s="264">
        <v>3094</v>
      </c>
      <c r="D445" s="67">
        <f t="shared" ref="D445:D510" si="7">B445/C445</f>
        <v>0.5604</v>
      </c>
    </row>
    <row r="446" ht="20" customHeight="1" spans="1:4">
      <c r="A446" s="266" t="s">
        <v>613</v>
      </c>
      <c r="B446" s="263">
        <v>1597</v>
      </c>
      <c r="C446" s="264">
        <v>427</v>
      </c>
      <c r="D446" s="67">
        <f t="shared" si="7"/>
        <v>3.74</v>
      </c>
    </row>
    <row r="447" ht="20" customHeight="1" spans="1:4">
      <c r="A447" s="266" t="s">
        <v>614</v>
      </c>
      <c r="B447" s="263">
        <v>2486</v>
      </c>
      <c r="C447" s="264">
        <v>2341</v>
      </c>
      <c r="D447" s="67">
        <f t="shared" si="7"/>
        <v>1.0619</v>
      </c>
    </row>
    <row r="448" ht="20" customHeight="1" spans="1:4">
      <c r="A448" s="265" t="s">
        <v>615</v>
      </c>
      <c r="B448" s="263">
        <v>2081</v>
      </c>
      <c r="C448" s="264">
        <v>2686</v>
      </c>
      <c r="D448" s="67">
        <f t="shared" si="7"/>
        <v>0.7748</v>
      </c>
    </row>
    <row r="449" ht="20" customHeight="1" spans="1:4">
      <c r="A449" s="266" t="s">
        <v>616</v>
      </c>
      <c r="B449" s="263">
        <v>778</v>
      </c>
      <c r="C449" s="264">
        <v>268</v>
      </c>
      <c r="D449" s="67">
        <f t="shared" si="7"/>
        <v>2.903</v>
      </c>
    </row>
    <row r="450" ht="20" customHeight="1" spans="1:4">
      <c r="A450" s="266" t="s">
        <v>617</v>
      </c>
      <c r="B450" s="263">
        <v>125</v>
      </c>
      <c r="C450" s="264">
        <v>80</v>
      </c>
      <c r="D450" s="67">
        <f t="shared" si="7"/>
        <v>1.5625</v>
      </c>
    </row>
    <row r="451" ht="20" customHeight="1" spans="1:4">
      <c r="A451" s="266" t="s">
        <v>618</v>
      </c>
      <c r="B451" s="263">
        <v>400</v>
      </c>
      <c r="C451" s="264">
        <v>520</v>
      </c>
      <c r="D451" s="67">
        <f t="shared" si="7"/>
        <v>0.7692</v>
      </c>
    </row>
    <row r="452" ht="20" customHeight="1" spans="1:4">
      <c r="A452" s="266" t="s">
        <v>619</v>
      </c>
      <c r="B452" s="263">
        <v>64</v>
      </c>
      <c r="C452" s="264">
        <v>0</v>
      </c>
      <c r="D452" s="67"/>
    </row>
    <row r="453" ht="20" customHeight="1" spans="1:4">
      <c r="A453" s="266" t="s">
        <v>620</v>
      </c>
      <c r="B453" s="263">
        <v>484</v>
      </c>
      <c r="C453" s="264">
        <v>1237</v>
      </c>
      <c r="D453" s="67">
        <f t="shared" si="7"/>
        <v>0.3913</v>
      </c>
    </row>
    <row r="454" ht="20" customHeight="1" spans="1:4">
      <c r="A454" s="266" t="s">
        <v>621</v>
      </c>
      <c r="B454" s="263">
        <v>230</v>
      </c>
      <c r="C454" s="264">
        <v>581</v>
      </c>
      <c r="D454" s="67">
        <f t="shared" si="7"/>
        <v>0.3959</v>
      </c>
    </row>
    <row r="455" ht="20" customHeight="1" spans="1:4">
      <c r="A455" s="265" t="s">
        <v>622</v>
      </c>
      <c r="B455" s="263">
        <v>329</v>
      </c>
      <c r="C455" s="264">
        <v>339</v>
      </c>
      <c r="D455" s="67">
        <f t="shared" si="7"/>
        <v>0.9705</v>
      </c>
    </row>
    <row r="456" ht="20" customHeight="1" spans="1:4">
      <c r="A456" s="266" t="s">
        <v>623</v>
      </c>
      <c r="B456" s="263">
        <v>266</v>
      </c>
      <c r="C456" s="264">
        <v>276</v>
      </c>
      <c r="D456" s="67">
        <f t="shared" si="7"/>
        <v>0.9638</v>
      </c>
    </row>
    <row r="457" ht="20" customHeight="1" spans="1:4">
      <c r="A457" s="266" t="s">
        <v>624</v>
      </c>
      <c r="B457" s="263">
        <v>63</v>
      </c>
      <c r="C457" s="264">
        <v>63</v>
      </c>
      <c r="D457" s="67">
        <f t="shared" si="7"/>
        <v>1</v>
      </c>
    </row>
    <row r="458" ht="20" customHeight="1" spans="1:4">
      <c r="A458" s="265" t="s">
        <v>625</v>
      </c>
      <c r="B458" s="263">
        <v>1480</v>
      </c>
      <c r="C458" s="264">
        <v>1100</v>
      </c>
      <c r="D458" s="67">
        <f t="shared" si="7"/>
        <v>1.3455</v>
      </c>
    </row>
    <row r="459" ht="20" customHeight="1" spans="1:4">
      <c r="A459" s="266" t="s">
        <v>626</v>
      </c>
      <c r="B459" s="263">
        <v>1480</v>
      </c>
      <c r="C459" s="264">
        <v>1100</v>
      </c>
      <c r="D459" s="67">
        <f t="shared" si="7"/>
        <v>1.3455</v>
      </c>
    </row>
    <row r="460" ht="20" customHeight="1" spans="1:4">
      <c r="A460" s="262" t="s">
        <v>627</v>
      </c>
      <c r="B460" s="263">
        <f>1192+100</f>
        <v>1292</v>
      </c>
      <c r="C460" s="264">
        <v>11367</v>
      </c>
      <c r="D460" s="67">
        <f t="shared" si="7"/>
        <v>0.1137</v>
      </c>
    </row>
    <row r="461" ht="20" customHeight="1" spans="1:4">
      <c r="A461" s="265" t="s">
        <v>628</v>
      </c>
      <c r="B461" s="263">
        <v>300</v>
      </c>
      <c r="C461" s="264">
        <v>8885</v>
      </c>
      <c r="D461" s="67">
        <f t="shared" si="7"/>
        <v>0.0338</v>
      </c>
    </row>
    <row r="462" ht="20" customHeight="1" spans="1:4">
      <c r="A462" s="266" t="s">
        <v>629</v>
      </c>
      <c r="B462" s="263">
        <v>0</v>
      </c>
      <c r="C462" s="264">
        <v>459</v>
      </c>
      <c r="D462" s="67">
        <f t="shared" si="7"/>
        <v>0</v>
      </c>
    </row>
    <row r="463" ht="20" customHeight="1" spans="1:4">
      <c r="A463" s="266" t="s">
        <v>630</v>
      </c>
      <c r="B463" s="263">
        <v>0</v>
      </c>
      <c r="C463" s="264">
        <v>54</v>
      </c>
      <c r="D463" s="67">
        <f t="shared" si="7"/>
        <v>0</v>
      </c>
    </row>
    <row r="464" ht="20" customHeight="1" spans="1:4">
      <c r="A464" s="266" t="s">
        <v>631</v>
      </c>
      <c r="B464" s="263">
        <v>300</v>
      </c>
      <c r="C464" s="264">
        <v>8372</v>
      </c>
      <c r="D464" s="67">
        <f t="shared" si="7"/>
        <v>0.0358</v>
      </c>
    </row>
    <row r="465" ht="20" customHeight="1" spans="1:4">
      <c r="A465" s="265" t="s">
        <v>632</v>
      </c>
      <c r="B465" s="263">
        <v>152</v>
      </c>
      <c r="C465" s="264">
        <v>1686</v>
      </c>
      <c r="D465" s="67">
        <f t="shared" si="7"/>
        <v>0.0902</v>
      </c>
    </row>
    <row r="466" ht="20" customHeight="1" spans="1:4">
      <c r="A466" s="266" t="s">
        <v>633</v>
      </c>
      <c r="B466" s="263">
        <v>152</v>
      </c>
      <c r="C466" s="264">
        <v>1686</v>
      </c>
      <c r="D466" s="67">
        <f t="shared" si="7"/>
        <v>0.0902</v>
      </c>
    </row>
    <row r="467" ht="20" customHeight="1" spans="1:4">
      <c r="A467" s="265" t="s">
        <v>634</v>
      </c>
      <c r="B467" s="263">
        <f>740+100</f>
        <v>840</v>
      </c>
      <c r="C467" s="264">
        <v>796</v>
      </c>
      <c r="D467" s="67">
        <f t="shared" si="7"/>
        <v>1.0553</v>
      </c>
    </row>
    <row r="468" ht="20" customHeight="1" spans="1:4">
      <c r="A468" s="266" t="s">
        <v>635</v>
      </c>
      <c r="B468" s="263">
        <v>740</v>
      </c>
      <c r="C468" s="264">
        <v>696</v>
      </c>
      <c r="D468" s="67">
        <f t="shared" si="7"/>
        <v>1.0632</v>
      </c>
    </row>
    <row r="469" ht="20" customHeight="1" spans="1:4">
      <c r="A469" s="266" t="s">
        <v>636</v>
      </c>
      <c r="B469" s="263">
        <v>100</v>
      </c>
      <c r="C469" s="264">
        <v>100</v>
      </c>
      <c r="D469" s="67">
        <f t="shared" si="7"/>
        <v>1</v>
      </c>
    </row>
    <row r="470" ht="20" customHeight="1" spans="1:4">
      <c r="A470" s="262" t="s">
        <v>637</v>
      </c>
      <c r="B470" s="263">
        <v>2341</v>
      </c>
      <c r="C470" s="264">
        <v>2351</v>
      </c>
      <c r="D470" s="67">
        <f t="shared" si="7"/>
        <v>0.9957</v>
      </c>
    </row>
    <row r="471" ht="20" customHeight="1" spans="1:4">
      <c r="A471" s="265" t="s">
        <v>638</v>
      </c>
      <c r="B471" s="263">
        <v>2341</v>
      </c>
      <c r="C471" s="264">
        <v>2351</v>
      </c>
      <c r="D471" s="67">
        <f t="shared" si="7"/>
        <v>0.9957</v>
      </c>
    </row>
    <row r="472" ht="20" customHeight="1" spans="1:4">
      <c r="A472" s="266" t="s">
        <v>639</v>
      </c>
      <c r="B472" s="263">
        <v>247</v>
      </c>
      <c r="C472" s="264"/>
      <c r="D472" s="67"/>
    </row>
    <row r="473" ht="20" customHeight="1" spans="1:4">
      <c r="A473" s="266" t="s">
        <v>640</v>
      </c>
      <c r="B473" s="263">
        <v>94</v>
      </c>
      <c r="C473" s="264">
        <v>94</v>
      </c>
      <c r="D473" s="67">
        <f t="shared" si="7"/>
        <v>1</v>
      </c>
    </row>
    <row r="474" ht="20" customHeight="1" spans="1:4">
      <c r="A474" s="266" t="s">
        <v>641</v>
      </c>
      <c r="B474" s="263">
        <v>2000</v>
      </c>
      <c r="C474" s="264">
        <v>1981</v>
      </c>
      <c r="D474" s="67">
        <f t="shared" si="7"/>
        <v>1.0096</v>
      </c>
    </row>
    <row r="475" ht="20" customHeight="1" spans="1:4">
      <c r="A475" s="266" t="s">
        <v>642</v>
      </c>
      <c r="B475" s="263">
        <v>0</v>
      </c>
      <c r="C475" s="264">
        <v>276</v>
      </c>
      <c r="D475" s="67">
        <f t="shared" si="7"/>
        <v>0</v>
      </c>
    </row>
    <row r="476" ht="20" customHeight="1" spans="1:4">
      <c r="A476" s="262" t="s">
        <v>643</v>
      </c>
      <c r="B476" s="263">
        <f>1234+98</f>
        <v>1332</v>
      </c>
      <c r="C476" s="264">
        <v>1341</v>
      </c>
      <c r="D476" s="67">
        <f t="shared" si="7"/>
        <v>0.9933</v>
      </c>
    </row>
    <row r="477" ht="20" customHeight="1" spans="1:4">
      <c r="A477" s="265" t="s">
        <v>644</v>
      </c>
      <c r="B477" s="263">
        <v>1030</v>
      </c>
      <c r="C477" s="264">
        <v>741</v>
      </c>
      <c r="D477" s="67">
        <f t="shared" si="7"/>
        <v>1.39</v>
      </c>
    </row>
    <row r="478" ht="20" customHeight="1" spans="1:4">
      <c r="A478" s="266" t="s">
        <v>645</v>
      </c>
      <c r="B478" s="263">
        <v>334</v>
      </c>
      <c r="C478" s="264">
        <v>645</v>
      </c>
      <c r="D478" s="67">
        <f t="shared" si="7"/>
        <v>0.5178</v>
      </c>
    </row>
    <row r="479" ht="20" customHeight="1" spans="1:4">
      <c r="A479" s="266" t="s">
        <v>646</v>
      </c>
      <c r="B479" s="263">
        <v>305</v>
      </c>
      <c r="C479" s="264">
        <v>96</v>
      </c>
      <c r="D479" s="67">
        <f t="shared" si="7"/>
        <v>3.1771</v>
      </c>
    </row>
    <row r="480" ht="20" customHeight="1" spans="1:4">
      <c r="A480" s="266" t="s">
        <v>647</v>
      </c>
      <c r="B480" s="263">
        <v>15</v>
      </c>
      <c r="C480" s="264"/>
      <c r="D480" s="67"/>
    </row>
    <row r="481" ht="20" customHeight="1" spans="1:4">
      <c r="A481" s="266" t="s">
        <v>648</v>
      </c>
      <c r="B481" s="263">
        <v>101</v>
      </c>
      <c r="C481" s="264"/>
      <c r="D481" s="67"/>
    </row>
    <row r="482" ht="20" customHeight="1" spans="1:4">
      <c r="A482" s="266" t="s">
        <v>649</v>
      </c>
      <c r="B482" s="263">
        <v>275</v>
      </c>
      <c r="C482" s="264"/>
      <c r="D482" s="67"/>
    </row>
    <row r="483" ht="20" customHeight="1" spans="1:4">
      <c r="A483" s="265" t="s">
        <v>650</v>
      </c>
      <c r="B483" s="263">
        <v>204</v>
      </c>
      <c r="C483" s="264">
        <v>230</v>
      </c>
      <c r="D483" s="67">
        <f t="shared" si="7"/>
        <v>0.887</v>
      </c>
    </row>
    <row r="484" ht="20" customHeight="1" spans="1:4">
      <c r="A484" s="266" t="s">
        <v>651</v>
      </c>
      <c r="B484" s="263">
        <v>123</v>
      </c>
      <c r="C484" s="264">
        <v>159</v>
      </c>
      <c r="D484" s="67">
        <f t="shared" si="7"/>
        <v>0.7736</v>
      </c>
    </row>
    <row r="485" ht="20" customHeight="1" spans="1:4">
      <c r="A485" s="266" t="s">
        <v>652</v>
      </c>
      <c r="B485" s="263">
        <v>3</v>
      </c>
      <c r="C485" s="264">
        <v>2</v>
      </c>
      <c r="D485" s="67">
        <f t="shared" si="7"/>
        <v>1.5</v>
      </c>
    </row>
    <row r="486" ht="20" customHeight="1" spans="1:4">
      <c r="A486" s="266" t="s">
        <v>653</v>
      </c>
      <c r="B486" s="263">
        <v>15</v>
      </c>
      <c r="C486" s="264">
        <v>20</v>
      </c>
      <c r="D486" s="67">
        <f t="shared" si="7"/>
        <v>0.75</v>
      </c>
    </row>
    <row r="487" ht="20" customHeight="1" spans="1:4">
      <c r="A487" s="266" t="s">
        <v>654</v>
      </c>
      <c r="B487" s="263">
        <v>5</v>
      </c>
      <c r="C487" s="264">
        <v>5</v>
      </c>
      <c r="D487" s="67">
        <f t="shared" si="7"/>
        <v>1</v>
      </c>
    </row>
    <row r="488" ht="20" customHeight="1" spans="1:4">
      <c r="A488" s="266" t="s">
        <v>655</v>
      </c>
      <c r="B488" s="263">
        <v>10</v>
      </c>
      <c r="C488" s="264"/>
      <c r="D488" s="67"/>
    </row>
    <row r="489" ht="20" customHeight="1" spans="1:4">
      <c r="A489" s="266" t="s">
        <v>656</v>
      </c>
      <c r="B489" s="263">
        <v>3</v>
      </c>
      <c r="C489" s="264">
        <v>39</v>
      </c>
      <c r="D489" s="67">
        <f t="shared" si="7"/>
        <v>0.0769</v>
      </c>
    </row>
    <row r="490" ht="20" customHeight="1" spans="1:4">
      <c r="A490" s="266" t="s">
        <v>657</v>
      </c>
      <c r="B490" s="263">
        <v>45</v>
      </c>
      <c r="C490" s="264">
        <v>5</v>
      </c>
      <c r="D490" s="67">
        <f t="shared" si="7"/>
        <v>9</v>
      </c>
    </row>
    <row r="491" ht="20" customHeight="1" spans="1:4">
      <c r="A491" s="265" t="s">
        <v>658</v>
      </c>
      <c r="B491" s="263">
        <v>98</v>
      </c>
      <c r="C491" s="264">
        <v>370</v>
      </c>
      <c r="D491" s="67">
        <f t="shared" si="7"/>
        <v>0.2649</v>
      </c>
    </row>
    <row r="492" ht="20" customHeight="1" spans="1:4">
      <c r="A492" s="266" t="s">
        <v>659</v>
      </c>
      <c r="B492" s="263">
        <v>98</v>
      </c>
      <c r="C492" s="264">
        <v>370</v>
      </c>
      <c r="D492" s="67">
        <f t="shared" si="7"/>
        <v>0.2649</v>
      </c>
    </row>
    <row r="493" ht="20" customHeight="1" spans="1:4">
      <c r="A493" s="262" t="s">
        <v>660</v>
      </c>
      <c r="B493" s="263">
        <v>4200</v>
      </c>
      <c r="C493" s="264">
        <v>4200</v>
      </c>
      <c r="D493" s="67">
        <f t="shared" si="7"/>
        <v>1</v>
      </c>
    </row>
    <row r="494" ht="20" customHeight="1" spans="1:4">
      <c r="A494" s="265" t="s">
        <v>661</v>
      </c>
      <c r="B494" s="263">
        <v>4200</v>
      </c>
      <c r="C494" s="264">
        <v>4200</v>
      </c>
      <c r="D494" s="67">
        <f t="shared" si="7"/>
        <v>1</v>
      </c>
    </row>
    <row r="495" ht="20" customHeight="1" spans="1:4">
      <c r="A495" s="266" t="s">
        <v>662</v>
      </c>
      <c r="B495" s="263">
        <v>4200</v>
      </c>
      <c r="C495" s="264">
        <v>4200</v>
      </c>
      <c r="D495" s="67">
        <f t="shared" si="7"/>
        <v>1</v>
      </c>
    </row>
    <row r="496" ht="20" customHeight="1" spans="1:4">
      <c r="A496" s="262" t="s">
        <v>663</v>
      </c>
      <c r="B496" s="263">
        <f>45000-33160+816</f>
        <v>12656</v>
      </c>
      <c r="C496" s="264">
        <v>15704</v>
      </c>
      <c r="D496" s="67">
        <f t="shared" si="7"/>
        <v>0.8059</v>
      </c>
    </row>
    <row r="497" ht="20" customHeight="1" spans="1:4">
      <c r="A497" s="265" t="s">
        <v>664</v>
      </c>
      <c r="B497" s="263">
        <v>11840</v>
      </c>
      <c r="C497" s="264">
        <v>14600</v>
      </c>
      <c r="D497" s="67">
        <f t="shared" si="7"/>
        <v>0.811</v>
      </c>
    </row>
    <row r="498" ht="20" customHeight="1" spans="1:4">
      <c r="A498" s="266" t="s">
        <v>665</v>
      </c>
      <c r="B498" s="263">
        <v>11840</v>
      </c>
      <c r="C498" s="264">
        <v>14600</v>
      </c>
      <c r="D498" s="67">
        <f t="shared" si="7"/>
        <v>0.811</v>
      </c>
    </row>
    <row r="499" ht="20" customHeight="1" spans="1:4">
      <c r="A499" s="265" t="s">
        <v>666</v>
      </c>
      <c r="B499" s="263">
        <v>816</v>
      </c>
      <c r="C499" s="264">
        <v>1104</v>
      </c>
      <c r="D499" s="67">
        <f t="shared" si="7"/>
        <v>0.7391</v>
      </c>
    </row>
    <row r="500" ht="20" customHeight="1" spans="1:4">
      <c r="A500" s="266" t="s">
        <v>667</v>
      </c>
      <c r="B500" s="263">
        <v>816</v>
      </c>
      <c r="C500" s="264">
        <v>1104</v>
      </c>
      <c r="D500" s="67">
        <f t="shared" si="7"/>
        <v>0.7391</v>
      </c>
    </row>
    <row r="501" ht="20" customHeight="1" spans="1:4">
      <c r="A501" s="262" t="s">
        <v>668</v>
      </c>
      <c r="B501" s="263">
        <v>13600</v>
      </c>
      <c r="C501" s="264">
        <v>10903</v>
      </c>
      <c r="D501" s="67">
        <f t="shared" si="7"/>
        <v>1.2474</v>
      </c>
    </row>
    <row r="502" ht="20" customHeight="1" spans="1:4">
      <c r="A502" s="265" t="s">
        <v>669</v>
      </c>
      <c r="B502" s="263">
        <v>13600</v>
      </c>
      <c r="C502" s="264">
        <v>10903</v>
      </c>
      <c r="D502" s="67">
        <f t="shared" si="7"/>
        <v>1.2474</v>
      </c>
    </row>
    <row r="503" ht="20" customHeight="1" spans="1:4">
      <c r="A503" s="266" t="s">
        <v>670</v>
      </c>
      <c r="B503" s="263">
        <v>13600</v>
      </c>
      <c r="C503" s="264">
        <v>10903</v>
      </c>
      <c r="D503" s="67">
        <f t="shared" si="7"/>
        <v>1.2474</v>
      </c>
    </row>
    <row r="504" ht="20" customHeight="1" spans="1:4">
      <c r="A504" s="262" t="s">
        <v>671</v>
      </c>
      <c r="B504" s="263">
        <v>150</v>
      </c>
      <c r="C504" s="264">
        <v>140</v>
      </c>
      <c r="D504" s="67">
        <f t="shared" si="7"/>
        <v>1.0714</v>
      </c>
    </row>
    <row r="505" ht="20" customHeight="1" spans="1:4">
      <c r="A505" s="265" t="s">
        <v>672</v>
      </c>
      <c r="B505" s="263">
        <v>150</v>
      </c>
      <c r="C505" s="264">
        <v>140</v>
      </c>
      <c r="D505" s="67">
        <f t="shared" si="7"/>
        <v>1.0714</v>
      </c>
    </row>
    <row r="506" spans="1:4">
      <c r="A506" s="266" t="s">
        <v>673</v>
      </c>
      <c r="B506" s="267">
        <v>150</v>
      </c>
      <c r="C506" s="264">
        <v>140</v>
      </c>
      <c r="D506" s="67">
        <f t="shared" si="7"/>
        <v>1.0714</v>
      </c>
    </row>
    <row r="507" spans="1:4">
      <c r="A507" s="268" t="s">
        <v>154</v>
      </c>
      <c r="B507" s="269">
        <f>SUM(B5:B506)/3</f>
        <v>377486</v>
      </c>
      <c r="C507" s="269">
        <f>SUM(C5:C506)/3</f>
        <v>509677</v>
      </c>
      <c r="D507" s="67">
        <f t="shared" si="7"/>
        <v>0.7406</v>
      </c>
    </row>
    <row r="508" spans="1:4">
      <c r="A508" s="270" t="s">
        <v>155</v>
      </c>
      <c r="B508" s="269">
        <v>5000</v>
      </c>
      <c r="C508" s="271">
        <v>15194</v>
      </c>
      <c r="D508" s="67">
        <f t="shared" si="7"/>
        <v>0.3291</v>
      </c>
    </row>
    <row r="509" spans="1:4">
      <c r="A509" s="270" t="s">
        <v>156</v>
      </c>
      <c r="B509" s="269">
        <f>B510+SUM(B514:B522)</f>
        <v>155854</v>
      </c>
      <c r="C509" s="272">
        <f>C510+SUM(C514:C522)</f>
        <v>94280</v>
      </c>
      <c r="D509" s="67">
        <f t="shared" si="7"/>
        <v>1.6531</v>
      </c>
    </row>
    <row r="510" spans="1:4">
      <c r="A510" s="273" t="s">
        <v>157</v>
      </c>
      <c r="B510" s="274">
        <f>SUM(B511:B513)</f>
        <v>132952</v>
      </c>
      <c r="C510" s="272">
        <f>SUM(C511:C513)</f>
        <v>71763</v>
      </c>
      <c r="D510" s="67">
        <f t="shared" si="7"/>
        <v>1.8527</v>
      </c>
    </row>
    <row r="511" spans="1:4">
      <c r="A511" s="273" t="s">
        <v>674</v>
      </c>
      <c r="B511" s="274"/>
      <c r="C511" s="272"/>
      <c r="D511" s="67"/>
    </row>
    <row r="512" spans="1:4">
      <c r="A512" s="275" t="s">
        <v>675</v>
      </c>
      <c r="B512" s="276">
        <v>58169</v>
      </c>
      <c r="C512" s="277">
        <v>40864</v>
      </c>
      <c r="D512" s="67">
        <f>B512/C512</f>
        <v>1.4235</v>
      </c>
    </row>
    <row r="513" spans="1:4">
      <c r="A513" s="275" t="s">
        <v>676</v>
      </c>
      <c r="B513" s="269">
        <v>74783</v>
      </c>
      <c r="C513" s="272">
        <v>30899</v>
      </c>
      <c r="D513" s="67">
        <f>B513/C513</f>
        <v>2.4202</v>
      </c>
    </row>
    <row r="514" spans="1:4">
      <c r="A514" s="273" t="s">
        <v>161</v>
      </c>
      <c r="B514" s="269">
        <v>22902</v>
      </c>
      <c r="C514" s="272">
        <v>22517</v>
      </c>
      <c r="D514" s="67">
        <f>B514/C514</f>
        <v>1.0171</v>
      </c>
    </row>
    <row r="515" spans="1:4">
      <c r="A515" s="278" t="s">
        <v>162</v>
      </c>
      <c r="B515" s="269"/>
      <c r="C515" s="272"/>
      <c r="D515" s="67"/>
    </row>
    <row r="516" spans="1:4">
      <c r="A516" s="275" t="s">
        <v>163</v>
      </c>
      <c r="B516" s="269"/>
      <c r="C516" s="272"/>
      <c r="D516" s="67"/>
    </row>
    <row r="517" spans="1:4">
      <c r="A517" s="279" t="s">
        <v>164</v>
      </c>
      <c r="B517" s="269"/>
      <c r="C517" s="272"/>
      <c r="D517" s="67"/>
    </row>
    <row r="518" spans="1:4">
      <c r="A518" s="280" t="s">
        <v>165</v>
      </c>
      <c r="B518" s="269"/>
      <c r="C518" s="272"/>
      <c r="D518" s="67"/>
    </row>
    <row r="519" spans="1:4">
      <c r="A519" s="280" t="s">
        <v>166</v>
      </c>
      <c r="B519" s="269"/>
      <c r="C519" s="272"/>
      <c r="D519" s="67"/>
    </row>
    <row r="520" spans="1:4">
      <c r="A520" s="280" t="s">
        <v>167</v>
      </c>
      <c r="B520" s="269"/>
      <c r="C520" s="272"/>
      <c r="D520" s="67"/>
    </row>
    <row r="521" spans="1:4">
      <c r="A521" s="281" t="s">
        <v>168</v>
      </c>
      <c r="B521" s="269"/>
      <c r="C521" s="272"/>
      <c r="D521" s="67"/>
    </row>
    <row r="522" spans="1:5">
      <c r="A522" s="282" t="s">
        <v>169</v>
      </c>
      <c r="B522" s="269"/>
      <c r="C522" s="272"/>
      <c r="D522" s="67"/>
      <c r="E522" s="18"/>
    </row>
    <row r="523" spans="1:4">
      <c r="A523" s="268" t="s">
        <v>170</v>
      </c>
      <c r="B523" s="269">
        <f>B507+B508+B509</f>
        <v>538340</v>
      </c>
      <c r="C523" s="269">
        <f>C507+C508+C509</f>
        <v>619151</v>
      </c>
      <c r="D523" s="67">
        <f>B523/C523</f>
        <v>0.8695</v>
      </c>
    </row>
  </sheetData>
  <mergeCells count="1">
    <mergeCell ref="A2:D2"/>
  </mergeCells>
  <pageMargins left="0.707638888888889" right="0.707638888888889" top="0.747916666666667" bottom="0.747916666666667" header="0.313888888888889" footer="0.313888888888889"/>
  <pageSetup paperSize="9" scale="76" fitToHeight="0"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4" workbookViewId="0">
      <selection activeCell="A21" sqref="A21:D21"/>
    </sheetView>
  </sheetViews>
  <sheetFormatPr defaultColWidth="9" defaultRowHeight="11.25"/>
  <cols>
    <col min="1" max="1" width="37.625" style="246" customWidth="1"/>
    <col min="2" max="2" width="11.125" style="246" customWidth="1"/>
    <col min="3" max="3" width="14.875" style="246" customWidth="1"/>
    <col min="4" max="4" width="15.5" style="246" customWidth="1"/>
    <col min="5" max="244" width="9" style="246"/>
    <col min="245" max="245" width="20.125" style="246" customWidth="1"/>
    <col min="246" max="246" width="9.625" style="246" customWidth="1"/>
    <col min="247" max="247" width="8.625" style="246" customWidth="1"/>
    <col min="248" max="248" width="8.875" style="246" customWidth="1"/>
    <col min="249" max="251" width="7.625" style="246" customWidth="1"/>
    <col min="252" max="252" width="8.125" style="246" customWidth="1"/>
    <col min="253" max="253" width="7.625" style="246" customWidth="1"/>
    <col min="254" max="254" width="9" style="246" customWidth="1"/>
    <col min="255" max="500" width="9" style="246"/>
    <col min="501" max="501" width="20.125" style="246" customWidth="1"/>
    <col min="502" max="502" width="9.625" style="246" customWidth="1"/>
    <col min="503" max="503" width="8.625" style="246" customWidth="1"/>
    <col min="504" max="504" width="8.875" style="246" customWidth="1"/>
    <col min="505" max="507" width="7.625" style="246" customWidth="1"/>
    <col min="508" max="508" width="8.125" style="246" customWidth="1"/>
    <col min="509" max="509" width="7.625" style="246" customWidth="1"/>
    <col min="510" max="510" width="9" style="246" customWidth="1"/>
    <col min="511" max="756" width="9" style="246"/>
    <col min="757" max="757" width="20.125" style="246" customWidth="1"/>
    <col min="758" max="758" width="9.625" style="246" customWidth="1"/>
    <col min="759" max="759" width="8.625" style="246" customWidth="1"/>
    <col min="760" max="760" width="8.875" style="246" customWidth="1"/>
    <col min="761" max="763" width="7.625" style="246" customWidth="1"/>
    <col min="764" max="764" width="8.125" style="246" customWidth="1"/>
    <col min="765" max="765" width="7.625" style="246" customWidth="1"/>
    <col min="766" max="766" width="9" style="246" customWidth="1"/>
    <col min="767" max="1012" width="9" style="246"/>
    <col min="1013" max="1013" width="20.125" style="246" customWidth="1"/>
    <col min="1014" max="1014" width="9.625" style="246" customWidth="1"/>
    <col min="1015" max="1015" width="8.625" style="246" customWidth="1"/>
    <col min="1016" max="1016" width="8.875" style="246" customWidth="1"/>
    <col min="1017" max="1019" width="7.625" style="246" customWidth="1"/>
    <col min="1020" max="1020" width="8.125" style="246" customWidth="1"/>
    <col min="1021" max="1021" width="7.625" style="246" customWidth="1"/>
    <col min="1022" max="1022" width="9" style="246" customWidth="1"/>
    <col min="1023" max="1268" width="9" style="246"/>
    <col min="1269" max="1269" width="20.125" style="246" customWidth="1"/>
    <col min="1270" max="1270" width="9.625" style="246" customWidth="1"/>
    <col min="1271" max="1271" width="8.625" style="246" customWidth="1"/>
    <col min="1272" max="1272" width="8.875" style="246" customWidth="1"/>
    <col min="1273" max="1275" width="7.625" style="246" customWidth="1"/>
    <col min="1276" max="1276" width="8.125" style="246" customWidth="1"/>
    <col min="1277" max="1277" width="7.625" style="246" customWidth="1"/>
    <col min="1278" max="1278" width="9" style="246" customWidth="1"/>
    <col min="1279" max="1524" width="9" style="246"/>
    <col min="1525" max="1525" width="20.125" style="246" customWidth="1"/>
    <col min="1526" max="1526" width="9.625" style="246" customWidth="1"/>
    <col min="1527" max="1527" width="8.625" style="246" customWidth="1"/>
    <col min="1528" max="1528" width="8.875" style="246" customWidth="1"/>
    <col min="1529" max="1531" width="7.625" style="246" customWidth="1"/>
    <col min="1532" max="1532" width="8.125" style="246" customWidth="1"/>
    <col min="1533" max="1533" width="7.625" style="246" customWidth="1"/>
    <col min="1534" max="1534" width="9" style="246" customWidth="1"/>
    <col min="1535" max="1780" width="9" style="246"/>
    <col min="1781" max="1781" width="20.125" style="246" customWidth="1"/>
    <col min="1782" max="1782" width="9.625" style="246" customWidth="1"/>
    <col min="1783" max="1783" width="8.625" style="246" customWidth="1"/>
    <col min="1784" max="1784" width="8.875" style="246" customWidth="1"/>
    <col min="1785" max="1787" width="7.625" style="246" customWidth="1"/>
    <col min="1788" max="1788" width="8.125" style="246" customWidth="1"/>
    <col min="1789" max="1789" width="7.625" style="246" customWidth="1"/>
    <col min="1790" max="1790" width="9" style="246" customWidth="1"/>
    <col min="1791" max="2036" width="9" style="246"/>
    <col min="2037" max="2037" width="20.125" style="246" customWidth="1"/>
    <col min="2038" max="2038" width="9.625" style="246" customWidth="1"/>
    <col min="2039" max="2039" width="8.625" style="246" customWidth="1"/>
    <col min="2040" max="2040" width="8.875" style="246" customWidth="1"/>
    <col min="2041" max="2043" width="7.625" style="246" customWidth="1"/>
    <col min="2044" max="2044" width="8.125" style="246" customWidth="1"/>
    <col min="2045" max="2045" width="7.625" style="246" customWidth="1"/>
    <col min="2046" max="2046" width="9" style="246" customWidth="1"/>
    <col min="2047" max="2292" width="9" style="246"/>
    <col min="2293" max="2293" width="20.125" style="246" customWidth="1"/>
    <col min="2294" max="2294" width="9.625" style="246" customWidth="1"/>
    <col min="2295" max="2295" width="8.625" style="246" customWidth="1"/>
    <col min="2296" max="2296" width="8.875" style="246" customWidth="1"/>
    <col min="2297" max="2299" width="7.625" style="246" customWidth="1"/>
    <col min="2300" max="2300" width="8.125" style="246" customWidth="1"/>
    <col min="2301" max="2301" width="7.625" style="246" customWidth="1"/>
    <col min="2302" max="2302" width="9" style="246" customWidth="1"/>
    <col min="2303" max="2548" width="9" style="246"/>
    <col min="2549" max="2549" width="20.125" style="246" customWidth="1"/>
    <col min="2550" max="2550" width="9.625" style="246" customWidth="1"/>
    <col min="2551" max="2551" width="8.625" style="246" customWidth="1"/>
    <col min="2552" max="2552" width="8.875" style="246" customWidth="1"/>
    <col min="2553" max="2555" width="7.625" style="246" customWidth="1"/>
    <col min="2556" max="2556" width="8.125" style="246" customWidth="1"/>
    <col min="2557" max="2557" width="7.625" style="246" customWidth="1"/>
    <col min="2558" max="2558" width="9" style="246" customWidth="1"/>
    <col min="2559" max="2804" width="9" style="246"/>
    <col min="2805" max="2805" width="20.125" style="246" customWidth="1"/>
    <col min="2806" max="2806" width="9.625" style="246" customWidth="1"/>
    <col min="2807" max="2807" width="8.625" style="246" customWidth="1"/>
    <col min="2808" max="2808" width="8.875" style="246" customWidth="1"/>
    <col min="2809" max="2811" width="7.625" style="246" customWidth="1"/>
    <col min="2812" max="2812" width="8.125" style="246" customWidth="1"/>
    <col min="2813" max="2813" width="7.625" style="246" customWidth="1"/>
    <col min="2814" max="2814" width="9" style="246" customWidth="1"/>
    <col min="2815" max="3060" width="9" style="246"/>
    <col min="3061" max="3061" width="20.125" style="246" customWidth="1"/>
    <col min="3062" max="3062" width="9.625" style="246" customWidth="1"/>
    <col min="3063" max="3063" width="8.625" style="246" customWidth="1"/>
    <col min="3064" max="3064" width="8.875" style="246" customWidth="1"/>
    <col min="3065" max="3067" width="7.625" style="246" customWidth="1"/>
    <col min="3068" max="3068" width="8.125" style="246" customWidth="1"/>
    <col min="3069" max="3069" width="7.625" style="246" customWidth="1"/>
    <col min="3070" max="3070" width="9" style="246" customWidth="1"/>
    <col min="3071" max="3316" width="9" style="246"/>
    <col min="3317" max="3317" width="20.125" style="246" customWidth="1"/>
    <col min="3318" max="3318" width="9.625" style="246" customWidth="1"/>
    <col min="3319" max="3319" width="8.625" style="246" customWidth="1"/>
    <col min="3320" max="3320" width="8.875" style="246" customWidth="1"/>
    <col min="3321" max="3323" width="7.625" style="246" customWidth="1"/>
    <col min="3324" max="3324" width="8.125" style="246" customWidth="1"/>
    <col min="3325" max="3325" width="7.625" style="246" customWidth="1"/>
    <col min="3326" max="3326" width="9" style="246" customWidth="1"/>
    <col min="3327" max="3572" width="9" style="246"/>
    <col min="3573" max="3573" width="20.125" style="246" customWidth="1"/>
    <col min="3574" max="3574" width="9.625" style="246" customWidth="1"/>
    <col min="3575" max="3575" width="8.625" style="246" customWidth="1"/>
    <col min="3576" max="3576" width="8.875" style="246" customWidth="1"/>
    <col min="3577" max="3579" width="7.625" style="246" customWidth="1"/>
    <col min="3580" max="3580" width="8.125" style="246" customWidth="1"/>
    <col min="3581" max="3581" width="7.625" style="246" customWidth="1"/>
    <col min="3582" max="3582" width="9" style="246" customWidth="1"/>
    <col min="3583" max="3828" width="9" style="246"/>
    <col min="3829" max="3829" width="20.125" style="246" customWidth="1"/>
    <col min="3830" max="3830" width="9.625" style="246" customWidth="1"/>
    <col min="3831" max="3831" width="8.625" style="246" customWidth="1"/>
    <col min="3832" max="3832" width="8.875" style="246" customWidth="1"/>
    <col min="3833" max="3835" width="7.625" style="246" customWidth="1"/>
    <col min="3836" max="3836" width="8.125" style="246" customWidth="1"/>
    <col min="3837" max="3837" width="7.625" style="246" customWidth="1"/>
    <col min="3838" max="3838" width="9" style="246" customWidth="1"/>
    <col min="3839" max="4084" width="9" style="246"/>
    <col min="4085" max="4085" width="20.125" style="246" customWidth="1"/>
    <col min="4086" max="4086" width="9.625" style="246" customWidth="1"/>
    <col min="4087" max="4087" width="8.625" style="246" customWidth="1"/>
    <col min="4088" max="4088" width="8.875" style="246" customWidth="1"/>
    <col min="4089" max="4091" width="7.625" style="246" customWidth="1"/>
    <col min="4092" max="4092" width="8.125" style="246" customWidth="1"/>
    <col min="4093" max="4093" width="7.625" style="246" customWidth="1"/>
    <col min="4094" max="4094" width="9" style="246" customWidth="1"/>
    <col min="4095" max="4340" width="9" style="246"/>
    <col min="4341" max="4341" width="20.125" style="246" customWidth="1"/>
    <col min="4342" max="4342" width="9.625" style="246" customWidth="1"/>
    <col min="4343" max="4343" width="8.625" style="246" customWidth="1"/>
    <col min="4344" max="4344" width="8.875" style="246" customWidth="1"/>
    <col min="4345" max="4347" width="7.625" style="246" customWidth="1"/>
    <col min="4348" max="4348" width="8.125" style="246" customWidth="1"/>
    <col min="4349" max="4349" width="7.625" style="246" customWidth="1"/>
    <col min="4350" max="4350" width="9" style="246" customWidth="1"/>
    <col min="4351" max="4596" width="9" style="246"/>
    <col min="4597" max="4597" width="20.125" style="246" customWidth="1"/>
    <col min="4598" max="4598" width="9.625" style="246" customWidth="1"/>
    <col min="4599" max="4599" width="8.625" style="246" customWidth="1"/>
    <col min="4600" max="4600" width="8.875" style="246" customWidth="1"/>
    <col min="4601" max="4603" width="7.625" style="246" customWidth="1"/>
    <col min="4604" max="4604" width="8.125" style="246" customWidth="1"/>
    <col min="4605" max="4605" width="7.625" style="246" customWidth="1"/>
    <col min="4606" max="4606" width="9" style="246" customWidth="1"/>
    <col min="4607" max="4852" width="9" style="246"/>
    <col min="4853" max="4853" width="20.125" style="246" customWidth="1"/>
    <col min="4854" max="4854" width="9.625" style="246" customWidth="1"/>
    <col min="4855" max="4855" width="8.625" style="246" customWidth="1"/>
    <col min="4856" max="4856" width="8.875" style="246" customWidth="1"/>
    <col min="4857" max="4859" width="7.625" style="246" customWidth="1"/>
    <col min="4860" max="4860" width="8.125" style="246" customWidth="1"/>
    <col min="4861" max="4861" width="7.625" style="246" customWidth="1"/>
    <col min="4862" max="4862" width="9" style="246" customWidth="1"/>
    <col min="4863" max="5108" width="9" style="246"/>
    <col min="5109" max="5109" width="20.125" style="246" customWidth="1"/>
    <col min="5110" max="5110" width="9.625" style="246" customWidth="1"/>
    <col min="5111" max="5111" width="8.625" style="246" customWidth="1"/>
    <col min="5112" max="5112" width="8.875" style="246" customWidth="1"/>
    <col min="5113" max="5115" width="7.625" style="246" customWidth="1"/>
    <col min="5116" max="5116" width="8.125" style="246" customWidth="1"/>
    <col min="5117" max="5117" width="7.625" style="246" customWidth="1"/>
    <col min="5118" max="5118" width="9" style="246" customWidth="1"/>
    <col min="5119" max="5364" width="9" style="246"/>
    <col min="5365" max="5365" width="20.125" style="246" customWidth="1"/>
    <col min="5366" max="5366" width="9.625" style="246" customWidth="1"/>
    <col min="5367" max="5367" width="8.625" style="246" customWidth="1"/>
    <col min="5368" max="5368" width="8.875" style="246" customWidth="1"/>
    <col min="5369" max="5371" width="7.625" style="246" customWidth="1"/>
    <col min="5372" max="5372" width="8.125" style="246" customWidth="1"/>
    <col min="5373" max="5373" width="7.625" style="246" customWidth="1"/>
    <col min="5374" max="5374" width="9" style="246" customWidth="1"/>
    <col min="5375" max="5620" width="9" style="246"/>
    <col min="5621" max="5621" width="20.125" style="246" customWidth="1"/>
    <col min="5622" max="5622" width="9.625" style="246" customWidth="1"/>
    <col min="5623" max="5623" width="8.625" style="246" customWidth="1"/>
    <col min="5624" max="5624" width="8.875" style="246" customWidth="1"/>
    <col min="5625" max="5627" width="7.625" style="246" customWidth="1"/>
    <col min="5628" max="5628" width="8.125" style="246" customWidth="1"/>
    <col min="5629" max="5629" width="7.625" style="246" customWidth="1"/>
    <col min="5630" max="5630" width="9" style="246" customWidth="1"/>
    <col min="5631" max="5876" width="9" style="246"/>
    <col min="5877" max="5877" width="20.125" style="246" customWidth="1"/>
    <col min="5878" max="5878" width="9.625" style="246" customWidth="1"/>
    <col min="5879" max="5879" width="8.625" style="246" customWidth="1"/>
    <col min="5880" max="5880" width="8.875" style="246" customWidth="1"/>
    <col min="5881" max="5883" width="7.625" style="246" customWidth="1"/>
    <col min="5884" max="5884" width="8.125" style="246" customWidth="1"/>
    <col min="5885" max="5885" width="7.625" style="246" customWidth="1"/>
    <col min="5886" max="5886" width="9" style="246" customWidth="1"/>
    <col min="5887" max="6132" width="9" style="246"/>
    <col min="6133" max="6133" width="20.125" style="246" customWidth="1"/>
    <col min="6134" max="6134" width="9.625" style="246" customWidth="1"/>
    <col min="6135" max="6135" width="8.625" style="246" customWidth="1"/>
    <col min="6136" max="6136" width="8.875" style="246" customWidth="1"/>
    <col min="6137" max="6139" width="7.625" style="246" customWidth="1"/>
    <col min="6140" max="6140" width="8.125" style="246" customWidth="1"/>
    <col min="6141" max="6141" width="7.625" style="246" customWidth="1"/>
    <col min="6142" max="6142" width="9" style="246" customWidth="1"/>
    <col min="6143" max="6388" width="9" style="246"/>
    <col min="6389" max="6389" width="20.125" style="246" customWidth="1"/>
    <col min="6390" max="6390" width="9.625" style="246" customWidth="1"/>
    <col min="6391" max="6391" width="8.625" style="246" customWidth="1"/>
    <col min="6392" max="6392" width="8.875" style="246" customWidth="1"/>
    <col min="6393" max="6395" width="7.625" style="246" customWidth="1"/>
    <col min="6396" max="6396" width="8.125" style="246" customWidth="1"/>
    <col min="6397" max="6397" width="7.625" style="246" customWidth="1"/>
    <col min="6398" max="6398" width="9" style="246" customWidth="1"/>
    <col min="6399" max="6644" width="9" style="246"/>
    <col min="6645" max="6645" width="20.125" style="246" customWidth="1"/>
    <col min="6646" max="6646" width="9.625" style="246" customWidth="1"/>
    <col min="6647" max="6647" width="8.625" style="246" customWidth="1"/>
    <col min="6648" max="6648" width="8.875" style="246" customWidth="1"/>
    <col min="6649" max="6651" width="7.625" style="246" customWidth="1"/>
    <col min="6652" max="6652" width="8.125" style="246" customWidth="1"/>
    <col min="6653" max="6653" width="7.625" style="246" customWidth="1"/>
    <col min="6654" max="6654" width="9" style="246" customWidth="1"/>
    <col min="6655" max="6900" width="9" style="246"/>
    <col min="6901" max="6901" width="20.125" style="246" customWidth="1"/>
    <col min="6902" max="6902" width="9.625" style="246" customWidth="1"/>
    <col min="6903" max="6903" width="8.625" style="246" customWidth="1"/>
    <col min="6904" max="6904" width="8.875" style="246" customWidth="1"/>
    <col min="6905" max="6907" width="7.625" style="246" customWidth="1"/>
    <col min="6908" max="6908" width="8.125" style="246" customWidth="1"/>
    <col min="6909" max="6909" width="7.625" style="246" customWidth="1"/>
    <col min="6910" max="6910" width="9" style="246" customWidth="1"/>
    <col min="6911" max="7156" width="9" style="246"/>
    <col min="7157" max="7157" width="20.125" style="246" customWidth="1"/>
    <col min="7158" max="7158" width="9.625" style="246" customWidth="1"/>
    <col min="7159" max="7159" width="8.625" style="246" customWidth="1"/>
    <col min="7160" max="7160" width="8.875" style="246" customWidth="1"/>
    <col min="7161" max="7163" width="7.625" style="246" customWidth="1"/>
    <col min="7164" max="7164" width="8.125" style="246" customWidth="1"/>
    <col min="7165" max="7165" width="7.625" style="246" customWidth="1"/>
    <col min="7166" max="7166" width="9" style="246" customWidth="1"/>
    <col min="7167" max="7412" width="9" style="246"/>
    <col min="7413" max="7413" width="20.125" style="246" customWidth="1"/>
    <col min="7414" max="7414" width="9.625" style="246" customWidth="1"/>
    <col min="7415" max="7415" width="8.625" style="246" customWidth="1"/>
    <col min="7416" max="7416" width="8.875" style="246" customWidth="1"/>
    <col min="7417" max="7419" width="7.625" style="246" customWidth="1"/>
    <col min="7420" max="7420" width="8.125" style="246" customWidth="1"/>
    <col min="7421" max="7421" width="7.625" style="246" customWidth="1"/>
    <col min="7422" max="7422" width="9" style="246" customWidth="1"/>
    <col min="7423" max="7668" width="9" style="246"/>
    <col min="7669" max="7669" width="20.125" style="246" customWidth="1"/>
    <col min="7670" max="7670" width="9.625" style="246" customWidth="1"/>
    <col min="7671" max="7671" width="8.625" style="246" customWidth="1"/>
    <col min="7672" max="7672" width="8.875" style="246" customWidth="1"/>
    <col min="7673" max="7675" width="7.625" style="246" customWidth="1"/>
    <col min="7676" max="7676" width="8.125" style="246" customWidth="1"/>
    <col min="7677" max="7677" width="7.625" style="246" customWidth="1"/>
    <col min="7678" max="7678" width="9" style="246" customWidth="1"/>
    <col min="7679" max="7924" width="9" style="246"/>
    <col min="7925" max="7925" width="20.125" style="246" customWidth="1"/>
    <col min="7926" max="7926" width="9.625" style="246" customWidth="1"/>
    <col min="7927" max="7927" width="8.625" style="246" customWidth="1"/>
    <col min="7928" max="7928" width="8.875" style="246" customWidth="1"/>
    <col min="7929" max="7931" width="7.625" style="246" customWidth="1"/>
    <col min="7932" max="7932" width="8.125" style="246" customWidth="1"/>
    <col min="7933" max="7933" width="7.625" style="246" customWidth="1"/>
    <col min="7934" max="7934" width="9" style="246" customWidth="1"/>
    <col min="7935" max="8180" width="9" style="246"/>
    <col min="8181" max="8181" width="20.125" style="246" customWidth="1"/>
    <col min="8182" max="8182" width="9.625" style="246" customWidth="1"/>
    <col min="8183" max="8183" width="8.625" style="246" customWidth="1"/>
    <col min="8184" max="8184" width="8.875" style="246" customWidth="1"/>
    <col min="8185" max="8187" width="7.625" style="246" customWidth="1"/>
    <col min="8188" max="8188" width="8.125" style="246" customWidth="1"/>
    <col min="8189" max="8189" width="7.625" style="246" customWidth="1"/>
    <col min="8190" max="8190" width="9" style="246" customWidth="1"/>
    <col min="8191" max="8436" width="9" style="246"/>
    <col min="8437" max="8437" width="20.125" style="246" customWidth="1"/>
    <col min="8438" max="8438" width="9.625" style="246" customWidth="1"/>
    <col min="8439" max="8439" width="8.625" style="246" customWidth="1"/>
    <col min="8440" max="8440" width="8.875" style="246" customWidth="1"/>
    <col min="8441" max="8443" width="7.625" style="246" customWidth="1"/>
    <col min="8444" max="8444" width="8.125" style="246" customWidth="1"/>
    <col min="8445" max="8445" width="7.625" style="246" customWidth="1"/>
    <col min="8446" max="8446" width="9" style="246" customWidth="1"/>
    <col min="8447" max="8692" width="9" style="246"/>
    <col min="8693" max="8693" width="20.125" style="246" customWidth="1"/>
    <col min="8694" max="8694" width="9.625" style="246" customWidth="1"/>
    <col min="8695" max="8695" width="8.625" style="246" customWidth="1"/>
    <col min="8696" max="8696" width="8.875" style="246" customWidth="1"/>
    <col min="8697" max="8699" width="7.625" style="246" customWidth="1"/>
    <col min="8700" max="8700" width="8.125" style="246" customWidth="1"/>
    <col min="8701" max="8701" width="7.625" style="246" customWidth="1"/>
    <col min="8702" max="8702" width="9" style="246" customWidth="1"/>
    <col min="8703" max="8948" width="9" style="246"/>
    <col min="8949" max="8949" width="20.125" style="246" customWidth="1"/>
    <col min="8950" max="8950" width="9.625" style="246" customWidth="1"/>
    <col min="8951" max="8951" width="8.625" style="246" customWidth="1"/>
    <col min="8952" max="8952" width="8.875" style="246" customWidth="1"/>
    <col min="8953" max="8955" width="7.625" style="246" customWidth="1"/>
    <col min="8956" max="8956" width="8.125" style="246" customWidth="1"/>
    <col min="8957" max="8957" width="7.625" style="246" customWidth="1"/>
    <col min="8958" max="8958" width="9" style="246" customWidth="1"/>
    <col min="8959" max="9204" width="9" style="246"/>
    <col min="9205" max="9205" width="20.125" style="246" customWidth="1"/>
    <col min="9206" max="9206" width="9.625" style="246" customWidth="1"/>
    <col min="9207" max="9207" width="8.625" style="246" customWidth="1"/>
    <col min="9208" max="9208" width="8.875" style="246" customWidth="1"/>
    <col min="9209" max="9211" width="7.625" style="246" customWidth="1"/>
    <col min="9212" max="9212" width="8.125" style="246" customWidth="1"/>
    <col min="9213" max="9213" width="7.625" style="246" customWidth="1"/>
    <col min="9214" max="9214" width="9" style="246" customWidth="1"/>
    <col min="9215" max="9460" width="9" style="246"/>
    <col min="9461" max="9461" width="20.125" style="246" customWidth="1"/>
    <col min="9462" max="9462" width="9.625" style="246" customWidth="1"/>
    <col min="9463" max="9463" width="8.625" style="246" customWidth="1"/>
    <col min="9464" max="9464" width="8.875" style="246" customWidth="1"/>
    <col min="9465" max="9467" width="7.625" style="246" customWidth="1"/>
    <col min="9468" max="9468" width="8.125" style="246" customWidth="1"/>
    <col min="9469" max="9469" width="7.625" style="246" customWidth="1"/>
    <col min="9470" max="9470" width="9" style="246" customWidth="1"/>
    <col min="9471" max="9716" width="9" style="246"/>
    <col min="9717" max="9717" width="20.125" style="246" customWidth="1"/>
    <col min="9718" max="9718" width="9.625" style="246" customWidth="1"/>
    <col min="9719" max="9719" width="8.625" style="246" customWidth="1"/>
    <col min="9720" max="9720" width="8.875" style="246" customWidth="1"/>
    <col min="9721" max="9723" width="7.625" style="246" customWidth="1"/>
    <col min="9724" max="9724" width="8.125" style="246" customWidth="1"/>
    <col min="9725" max="9725" width="7.625" style="246" customWidth="1"/>
    <col min="9726" max="9726" width="9" style="246" customWidth="1"/>
    <col min="9727" max="9972" width="9" style="246"/>
    <col min="9973" max="9973" width="20.125" style="246" customWidth="1"/>
    <col min="9974" max="9974" width="9.625" style="246" customWidth="1"/>
    <col min="9975" max="9975" width="8.625" style="246" customWidth="1"/>
    <col min="9976" max="9976" width="8.875" style="246" customWidth="1"/>
    <col min="9977" max="9979" width="7.625" style="246" customWidth="1"/>
    <col min="9980" max="9980" width="8.125" style="246" customWidth="1"/>
    <col min="9981" max="9981" width="7.625" style="246" customWidth="1"/>
    <col min="9982" max="9982" width="9" style="246" customWidth="1"/>
    <col min="9983" max="10228" width="9" style="246"/>
    <col min="10229" max="10229" width="20.125" style="246" customWidth="1"/>
    <col min="10230" max="10230" width="9.625" style="246" customWidth="1"/>
    <col min="10231" max="10231" width="8.625" style="246" customWidth="1"/>
    <col min="10232" max="10232" width="8.875" style="246" customWidth="1"/>
    <col min="10233" max="10235" width="7.625" style="246" customWidth="1"/>
    <col min="10236" max="10236" width="8.125" style="246" customWidth="1"/>
    <col min="10237" max="10237" width="7.625" style="246" customWidth="1"/>
    <col min="10238" max="10238" width="9" style="246" customWidth="1"/>
    <col min="10239" max="10484" width="9" style="246"/>
    <col min="10485" max="10485" width="20.125" style="246" customWidth="1"/>
    <col min="10486" max="10486" width="9.625" style="246" customWidth="1"/>
    <col min="10487" max="10487" width="8.625" style="246" customWidth="1"/>
    <col min="10488" max="10488" width="8.875" style="246" customWidth="1"/>
    <col min="10489" max="10491" width="7.625" style="246" customWidth="1"/>
    <col min="10492" max="10492" width="8.125" style="246" customWidth="1"/>
    <col min="10493" max="10493" width="7.625" style="246" customWidth="1"/>
    <col min="10494" max="10494" width="9" style="246" customWidth="1"/>
    <col min="10495" max="10740" width="9" style="246"/>
    <col min="10741" max="10741" width="20.125" style="246" customWidth="1"/>
    <col min="10742" max="10742" width="9.625" style="246" customWidth="1"/>
    <col min="10743" max="10743" width="8.625" style="246" customWidth="1"/>
    <col min="10744" max="10744" width="8.875" style="246" customWidth="1"/>
    <col min="10745" max="10747" width="7.625" style="246" customWidth="1"/>
    <col min="10748" max="10748" width="8.125" style="246" customWidth="1"/>
    <col min="10749" max="10749" width="7.625" style="246" customWidth="1"/>
    <col min="10750" max="10750" width="9" style="246" customWidth="1"/>
    <col min="10751" max="10996" width="9" style="246"/>
    <col min="10997" max="10997" width="20.125" style="246" customWidth="1"/>
    <col min="10998" max="10998" width="9.625" style="246" customWidth="1"/>
    <col min="10999" max="10999" width="8.625" style="246" customWidth="1"/>
    <col min="11000" max="11000" width="8.875" style="246" customWidth="1"/>
    <col min="11001" max="11003" width="7.625" style="246" customWidth="1"/>
    <col min="11004" max="11004" width="8.125" style="246" customWidth="1"/>
    <col min="11005" max="11005" width="7.625" style="246" customWidth="1"/>
    <col min="11006" max="11006" width="9" style="246" customWidth="1"/>
    <col min="11007" max="11252" width="9" style="246"/>
    <col min="11253" max="11253" width="20.125" style="246" customWidth="1"/>
    <col min="11254" max="11254" width="9.625" style="246" customWidth="1"/>
    <col min="11255" max="11255" width="8.625" style="246" customWidth="1"/>
    <col min="11256" max="11256" width="8.875" style="246" customWidth="1"/>
    <col min="11257" max="11259" width="7.625" style="246" customWidth="1"/>
    <col min="11260" max="11260" width="8.125" style="246" customWidth="1"/>
    <col min="11261" max="11261" width="7.625" style="246" customWidth="1"/>
    <col min="11262" max="11262" width="9" style="246" customWidth="1"/>
    <col min="11263" max="11508" width="9" style="246"/>
    <col min="11509" max="11509" width="20.125" style="246" customWidth="1"/>
    <col min="11510" max="11510" width="9.625" style="246" customWidth="1"/>
    <col min="11511" max="11511" width="8.625" style="246" customWidth="1"/>
    <col min="11512" max="11512" width="8.875" style="246" customWidth="1"/>
    <col min="11513" max="11515" width="7.625" style="246" customWidth="1"/>
    <col min="11516" max="11516" width="8.125" style="246" customWidth="1"/>
    <col min="11517" max="11517" width="7.625" style="246" customWidth="1"/>
    <col min="11518" max="11518" width="9" style="246" customWidth="1"/>
    <col min="11519" max="11764" width="9" style="246"/>
    <col min="11765" max="11765" width="20.125" style="246" customWidth="1"/>
    <col min="11766" max="11766" width="9.625" style="246" customWidth="1"/>
    <col min="11767" max="11767" width="8.625" style="246" customWidth="1"/>
    <col min="11768" max="11768" width="8.875" style="246" customWidth="1"/>
    <col min="11769" max="11771" width="7.625" style="246" customWidth="1"/>
    <col min="11772" max="11772" width="8.125" style="246" customWidth="1"/>
    <col min="11773" max="11773" width="7.625" style="246" customWidth="1"/>
    <col min="11774" max="11774" width="9" style="246" customWidth="1"/>
    <col min="11775" max="12020" width="9" style="246"/>
    <col min="12021" max="12021" width="20.125" style="246" customWidth="1"/>
    <col min="12022" max="12022" width="9.625" style="246" customWidth="1"/>
    <col min="12023" max="12023" width="8.625" style="246" customWidth="1"/>
    <col min="12024" max="12024" width="8.875" style="246" customWidth="1"/>
    <col min="12025" max="12027" width="7.625" style="246" customWidth="1"/>
    <col min="12028" max="12028" width="8.125" style="246" customWidth="1"/>
    <col min="12029" max="12029" width="7.625" style="246" customWidth="1"/>
    <col min="12030" max="12030" width="9" style="246" customWidth="1"/>
    <col min="12031" max="12276" width="9" style="246"/>
    <col min="12277" max="12277" width="20.125" style="246" customWidth="1"/>
    <col min="12278" max="12278" width="9.625" style="246" customWidth="1"/>
    <col min="12279" max="12279" width="8.625" style="246" customWidth="1"/>
    <col min="12280" max="12280" width="8.875" style="246" customWidth="1"/>
    <col min="12281" max="12283" width="7.625" style="246" customWidth="1"/>
    <col min="12284" max="12284" width="8.125" style="246" customWidth="1"/>
    <col min="12285" max="12285" width="7.625" style="246" customWidth="1"/>
    <col min="12286" max="12286" width="9" style="246" customWidth="1"/>
    <col min="12287" max="12532" width="9" style="246"/>
    <col min="12533" max="12533" width="20.125" style="246" customWidth="1"/>
    <col min="12534" max="12534" width="9.625" style="246" customWidth="1"/>
    <col min="12535" max="12535" width="8.625" style="246" customWidth="1"/>
    <col min="12536" max="12536" width="8.875" style="246" customWidth="1"/>
    <col min="12537" max="12539" width="7.625" style="246" customWidth="1"/>
    <col min="12540" max="12540" width="8.125" style="246" customWidth="1"/>
    <col min="12541" max="12541" width="7.625" style="246" customWidth="1"/>
    <col min="12542" max="12542" width="9" style="246" customWidth="1"/>
    <col min="12543" max="12788" width="9" style="246"/>
    <col min="12789" max="12789" width="20.125" style="246" customWidth="1"/>
    <col min="12790" max="12790" width="9.625" style="246" customWidth="1"/>
    <col min="12791" max="12791" width="8.625" style="246" customWidth="1"/>
    <col min="12792" max="12792" width="8.875" style="246" customWidth="1"/>
    <col min="12793" max="12795" width="7.625" style="246" customWidth="1"/>
    <col min="12796" max="12796" width="8.125" style="246" customWidth="1"/>
    <col min="12797" max="12797" width="7.625" style="246" customWidth="1"/>
    <col min="12798" max="12798" width="9" style="246" customWidth="1"/>
    <col min="12799" max="13044" width="9" style="246"/>
    <col min="13045" max="13045" width="20.125" style="246" customWidth="1"/>
    <col min="13046" max="13046" width="9.625" style="246" customWidth="1"/>
    <col min="13047" max="13047" width="8.625" style="246" customWidth="1"/>
    <col min="13048" max="13048" width="8.875" style="246" customWidth="1"/>
    <col min="13049" max="13051" width="7.625" style="246" customWidth="1"/>
    <col min="13052" max="13052" width="8.125" style="246" customWidth="1"/>
    <col min="13053" max="13053" width="7.625" style="246" customWidth="1"/>
    <col min="13054" max="13054" width="9" style="246" customWidth="1"/>
    <col min="13055" max="13300" width="9" style="246"/>
    <col min="13301" max="13301" width="20.125" style="246" customWidth="1"/>
    <col min="13302" max="13302" width="9.625" style="246" customWidth="1"/>
    <col min="13303" max="13303" width="8.625" style="246" customWidth="1"/>
    <col min="13304" max="13304" width="8.875" style="246" customWidth="1"/>
    <col min="13305" max="13307" width="7.625" style="246" customWidth="1"/>
    <col min="13308" max="13308" width="8.125" style="246" customWidth="1"/>
    <col min="13309" max="13309" width="7.625" style="246" customWidth="1"/>
    <col min="13310" max="13310" width="9" style="246" customWidth="1"/>
    <col min="13311" max="13556" width="9" style="246"/>
    <col min="13557" max="13557" width="20.125" style="246" customWidth="1"/>
    <col min="13558" max="13558" width="9.625" style="246" customWidth="1"/>
    <col min="13559" max="13559" width="8.625" style="246" customWidth="1"/>
    <col min="13560" max="13560" width="8.875" style="246" customWidth="1"/>
    <col min="13561" max="13563" width="7.625" style="246" customWidth="1"/>
    <col min="13564" max="13564" width="8.125" style="246" customWidth="1"/>
    <col min="13565" max="13565" width="7.625" style="246" customWidth="1"/>
    <col min="13566" max="13566" width="9" style="246" customWidth="1"/>
    <col min="13567" max="13812" width="9" style="246"/>
    <col min="13813" max="13813" width="20.125" style="246" customWidth="1"/>
    <col min="13814" max="13814" width="9.625" style="246" customWidth="1"/>
    <col min="13815" max="13815" width="8.625" style="246" customWidth="1"/>
    <col min="13816" max="13816" width="8.875" style="246" customWidth="1"/>
    <col min="13817" max="13819" width="7.625" style="246" customWidth="1"/>
    <col min="13820" max="13820" width="8.125" style="246" customWidth="1"/>
    <col min="13821" max="13821" width="7.625" style="246" customWidth="1"/>
    <col min="13822" max="13822" width="9" style="246" customWidth="1"/>
    <col min="13823" max="14068" width="9" style="246"/>
    <col min="14069" max="14069" width="20.125" style="246" customWidth="1"/>
    <col min="14070" max="14070" width="9.625" style="246" customWidth="1"/>
    <col min="14071" max="14071" width="8.625" style="246" customWidth="1"/>
    <col min="14072" max="14072" width="8.875" style="246" customWidth="1"/>
    <col min="14073" max="14075" width="7.625" style="246" customWidth="1"/>
    <col min="14076" max="14076" width="8.125" style="246" customWidth="1"/>
    <col min="14077" max="14077" width="7.625" style="246" customWidth="1"/>
    <col min="14078" max="14078" width="9" style="246" customWidth="1"/>
    <col min="14079" max="14324" width="9" style="246"/>
    <col min="14325" max="14325" width="20.125" style="246" customWidth="1"/>
    <col min="14326" max="14326" width="9.625" style="246" customWidth="1"/>
    <col min="14327" max="14327" width="8.625" style="246" customWidth="1"/>
    <col min="14328" max="14328" width="8.875" style="246" customWidth="1"/>
    <col min="14329" max="14331" width="7.625" style="246" customWidth="1"/>
    <col min="14332" max="14332" width="8.125" style="246" customWidth="1"/>
    <col min="14333" max="14333" width="7.625" style="246" customWidth="1"/>
    <col min="14334" max="14334" width="9" style="246" customWidth="1"/>
    <col min="14335" max="14580" width="9" style="246"/>
    <col min="14581" max="14581" width="20.125" style="246" customWidth="1"/>
    <col min="14582" max="14582" width="9.625" style="246" customWidth="1"/>
    <col min="14583" max="14583" width="8.625" style="246" customWidth="1"/>
    <col min="14584" max="14584" width="8.875" style="246" customWidth="1"/>
    <col min="14585" max="14587" width="7.625" style="246" customWidth="1"/>
    <col min="14588" max="14588" width="8.125" style="246" customWidth="1"/>
    <col min="14589" max="14589" width="7.625" style="246" customWidth="1"/>
    <col min="14590" max="14590" width="9" style="246" customWidth="1"/>
    <col min="14591" max="14836" width="9" style="246"/>
    <col min="14837" max="14837" width="20.125" style="246" customWidth="1"/>
    <col min="14838" max="14838" width="9.625" style="246" customWidth="1"/>
    <col min="14839" max="14839" width="8.625" style="246" customWidth="1"/>
    <col min="14840" max="14840" width="8.875" style="246" customWidth="1"/>
    <col min="14841" max="14843" width="7.625" style="246" customWidth="1"/>
    <col min="14844" max="14844" width="8.125" style="246" customWidth="1"/>
    <col min="14845" max="14845" width="7.625" style="246" customWidth="1"/>
    <col min="14846" max="14846" width="9" style="246" customWidth="1"/>
    <col min="14847" max="15092" width="9" style="246"/>
    <col min="15093" max="15093" width="20.125" style="246" customWidth="1"/>
    <col min="15094" max="15094" width="9.625" style="246" customWidth="1"/>
    <col min="15095" max="15095" width="8.625" style="246" customWidth="1"/>
    <col min="15096" max="15096" width="8.875" style="246" customWidth="1"/>
    <col min="15097" max="15099" width="7.625" style="246" customWidth="1"/>
    <col min="15100" max="15100" width="8.125" style="246" customWidth="1"/>
    <col min="15101" max="15101" width="7.625" style="246" customWidth="1"/>
    <col min="15102" max="15102" width="9" style="246" customWidth="1"/>
    <col min="15103" max="15348" width="9" style="246"/>
    <col min="15349" max="15349" width="20.125" style="246" customWidth="1"/>
    <col min="15350" max="15350" width="9.625" style="246" customWidth="1"/>
    <col min="15351" max="15351" width="8.625" style="246" customWidth="1"/>
    <col min="15352" max="15352" width="8.875" style="246" customWidth="1"/>
    <col min="15353" max="15355" width="7.625" style="246" customWidth="1"/>
    <col min="15356" max="15356" width="8.125" style="246" customWidth="1"/>
    <col min="15357" max="15357" width="7.625" style="246" customWidth="1"/>
    <col min="15358" max="15358" width="9" style="246" customWidth="1"/>
    <col min="15359" max="15604" width="9" style="246"/>
    <col min="15605" max="15605" width="20.125" style="246" customWidth="1"/>
    <col min="15606" max="15606" width="9.625" style="246" customWidth="1"/>
    <col min="15607" max="15607" width="8.625" style="246" customWidth="1"/>
    <col min="15608" max="15608" width="8.875" style="246" customWidth="1"/>
    <col min="15609" max="15611" width="7.625" style="246" customWidth="1"/>
    <col min="15612" max="15612" width="8.125" style="246" customWidth="1"/>
    <col min="15613" max="15613" width="7.625" style="246" customWidth="1"/>
    <col min="15614" max="15614" width="9" style="246" customWidth="1"/>
    <col min="15615" max="15860" width="9" style="246"/>
    <col min="15861" max="15861" width="20.125" style="246" customWidth="1"/>
    <col min="15862" max="15862" width="9.625" style="246" customWidth="1"/>
    <col min="15863" max="15863" width="8.625" style="246" customWidth="1"/>
    <col min="15864" max="15864" width="8.875" style="246" customWidth="1"/>
    <col min="15865" max="15867" width="7.625" style="246" customWidth="1"/>
    <col min="15868" max="15868" width="8.125" style="246" customWidth="1"/>
    <col min="15869" max="15869" width="7.625" style="246" customWidth="1"/>
    <col min="15870" max="15870" width="9" style="246" customWidth="1"/>
    <col min="15871" max="16116" width="9" style="246"/>
    <col min="16117" max="16117" width="20.125" style="246" customWidth="1"/>
    <col min="16118" max="16118" width="9.625" style="246" customWidth="1"/>
    <col min="16119" max="16119" width="8.625" style="246" customWidth="1"/>
    <col min="16120" max="16120" width="8.875" style="246" customWidth="1"/>
    <col min="16121" max="16123" width="7.625" style="246" customWidth="1"/>
    <col min="16124" max="16124" width="8.125" style="246" customWidth="1"/>
    <col min="16125" max="16125" width="7.625" style="246" customWidth="1"/>
    <col min="16126" max="16126" width="9" style="246" customWidth="1"/>
    <col min="16127" max="16384" width="9" style="246"/>
  </cols>
  <sheetData>
    <row r="1" ht="23.1" customHeight="1" spans="1:1">
      <c r="A1" s="247" t="s">
        <v>17</v>
      </c>
    </row>
    <row r="2" ht="32.45" customHeight="1" spans="1:4">
      <c r="A2" s="248" t="s">
        <v>16</v>
      </c>
      <c r="B2" s="248"/>
      <c r="C2" s="248"/>
      <c r="D2" s="248"/>
    </row>
    <row r="3" ht="23.45" customHeight="1" spans="4:4">
      <c r="D3" s="249" t="s">
        <v>84</v>
      </c>
    </row>
    <row r="4" ht="48.6" customHeight="1" spans="1:4">
      <c r="A4" s="250" t="s">
        <v>677</v>
      </c>
      <c r="B4" s="177" t="s">
        <v>86</v>
      </c>
      <c r="C4" s="66" t="s">
        <v>87</v>
      </c>
      <c r="D4" s="66" t="s">
        <v>88</v>
      </c>
    </row>
    <row r="5" ht="24.6" customHeight="1" spans="1:4">
      <c r="A5" s="250" t="s">
        <v>678</v>
      </c>
      <c r="B5" s="186">
        <f>SUM(B6:B20)</f>
        <v>538340</v>
      </c>
      <c r="C5" s="179">
        <v>619151</v>
      </c>
      <c r="D5" s="239">
        <f>B5/C5</f>
        <v>0.8695</v>
      </c>
    </row>
    <row r="6" ht="24.6" customHeight="1" spans="1:9">
      <c r="A6" s="251" t="s">
        <v>679</v>
      </c>
      <c r="B6" s="252">
        <v>86530</v>
      </c>
      <c r="C6" s="253">
        <v>77622</v>
      </c>
      <c r="D6" s="239">
        <f t="shared" ref="D6:D20" si="0">B6/C6</f>
        <v>1.1148</v>
      </c>
      <c r="E6" s="254"/>
      <c r="F6" s="254"/>
      <c r="G6" s="254"/>
      <c r="H6" s="254"/>
      <c r="I6" s="254"/>
    </row>
    <row r="7" ht="24.6" customHeight="1" spans="1:9">
      <c r="A7" s="251" t="s">
        <v>680</v>
      </c>
      <c r="B7" s="252">
        <v>51578</v>
      </c>
      <c r="C7" s="253">
        <v>51291</v>
      </c>
      <c r="D7" s="239">
        <f t="shared" si="0"/>
        <v>1.0056</v>
      </c>
      <c r="E7" s="254"/>
      <c r="F7" s="254"/>
      <c r="G7" s="254"/>
      <c r="H7" s="254"/>
      <c r="I7" s="254"/>
    </row>
    <row r="8" ht="24.6" customHeight="1" spans="1:9">
      <c r="A8" s="251" t="s">
        <v>681</v>
      </c>
      <c r="B8" s="252">
        <v>11025</v>
      </c>
      <c r="C8" s="253">
        <v>15771</v>
      </c>
      <c r="D8" s="239">
        <f t="shared" si="0"/>
        <v>0.6991</v>
      </c>
      <c r="E8" s="254"/>
      <c r="F8" s="254"/>
      <c r="G8" s="254"/>
      <c r="H8" s="254"/>
      <c r="I8" s="254"/>
    </row>
    <row r="9" ht="24.6" customHeight="1" spans="1:9">
      <c r="A9" s="251" t="s">
        <v>682</v>
      </c>
      <c r="B9" s="252"/>
      <c r="C9" s="253"/>
      <c r="D9" s="239"/>
      <c r="E9" s="254"/>
      <c r="F9" s="254"/>
      <c r="G9" s="254"/>
      <c r="H9" s="254"/>
      <c r="I9" s="254"/>
    </row>
    <row r="10" ht="24.6" customHeight="1" spans="1:9">
      <c r="A10" s="251" t="s">
        <v>683</v>
      </c>
      <c r="B10" s="252">
        <v>93223</v>
      </c>
      <c r="C10" s="253">
        <v>89321</v>
      </c>
      <c r="D10" s="239">
        <f t="shared" si="0"/>
        <v>1.0437</v>
      </c>
      <c r="E10" s="255"/>
      <c r="F10" s="254"/>
      <c r="G10" s="254"/>
      <c r="H10" s="254"/>
      <c r="I10" s="254"/>
    </row>
    <row r="11" ht="24.6" customHeight="1" spans="1:9">
      <c r="A11" s="251" t="s">
        <v>684</v>
      </c>
      <c r="B11" s="252">
        <v>6355</v>
      </c>
      <c r="C11" s="253">
        <v>16461</v>
      </c>
      <c r="D11" s="239">
        <f t="shared" si="0"/>
        <v>0.3861</v>
      </c>
      <c r="E11" s="254"/>
      <c r="F11" s="254"/>
      <c r="G11" s="254"/>
      <c r="H11" s="254"/>
      <c r="I11" s="254"/>
    </row>
    <row r="12" ht="24.6" customHeight="1" spans="1:9">
      <c r="A12" s="251" t="s">
        <v>685</v>
      </c>
      <c r="B12" s="252">
        <v>20616</v>
      </c>
      <c r="C12" s="253">
        <v>16011</v>
      </c>
      <c r="D12" s="239">
        <f t="shared" si="0"/>
        <v>1.2876</v>
      </c>
      <c r="E12" s="254"/>
      <c r="F12" s="254"/>
      <c r="G12" s="254"/>
      <c r="H12" s="254"/>
      <c r="I12" s="254"/>
    </row>
    <row r="13" ht="24.6" customHeight="1" spans="1:9">
      <c r="A13" s="251" t="s">
        <v>686</v>
      </c>
      <c r="B13" s="252">
        <v>7000</v>
      </c>
      <c r="C13" s="253">
        <v>23000</v>
      </c>
      <c r="D13" s="239">
        <f t="shared" si="0"/>
        <v>0.3043</v>
      </c>
      <c r="E13" s="254"/>
      <c r="F13" s="254"/>
      <c r="G13" s="254"/>
      <c r="H13" s="254"/>
      <c r="I13" s="254"/>
    </row>
    <row r="14" ht="24.6" customHeight="1" spans="1:9">
      <c r="A14" s="251" t="s">
        <v>687</v>
      </c>
      <c r="B14" s="252">
        <v>20458</v>
      </c>
      <c r="C14" s="253">
        <v>125960</v>
      </c>
      <c r="D14" s="239">
        <f t="shared" si="0"/>
        <v>0.1624</v>
      </c>
      <c r="E14" s="254"/>
      <c r="F14" s="254"/>
      <c r="G14" s="254"/>
      <c r="H14" s="254"/>
      <c r="I14" s="254"/>
    </row>
    <row r="15" ht="24.6" customHeight="1" spans="1:9">
      <c r="A15" s="251" t="s">
        <v>688</v>
      </c>
      <c r="B15" s="252">
        <v>8000</v>
      </c>
      <c r="C15" s="253">
        <v>9998</v>
      </c>
      <c r="D15" s="239">
        <f t="shared" si="0"/>
        <v>0.8002</v>
      </c>
      <c r="E15" s="254"/>
      <c r="F15" s="254"/>
      <c r="G15" s="254"/>
      <c r="H15" s="254"/>
      <c r="I15" s="254"/>
    </row>
    <row r="16" ht="24.6" customHeight="1" spans="1:9">
      <c r="A16" s="251" t="s">
        <v>689</v>
      </c>
      <c r="B16" s="252">
        <v>14750</v>
      </c>
      <c r="C16" s="253">
        <v>11065</v>
      </c>
      <c r="D16" s="239">
        <f t="shared" si="0"/>
        <v>1.333</v>
      </c>
      <c r="E16" s="254"/>
      <c r="F16" s="254"/>
      <c r="G16" s="254"/>
      <c r="H16" s="254"/>
      <c r="I16" s="254"/>
    </row>
    <row r="17" ht="24.6" customHeight="1" spans="1:9">
      <c r="A17" s="251" t="s">
        <v>690</v>
      </c>
      <c r="B17" s="252">
        <v>5000</v>
      </c>
      <c r="C17" s="253">
        <v>15194</v>
      </c>
      <c r="D17" s="239">
        <f t="shared" si="0"/>
        <v>0.3291</v>
      </c>
      <c r="E17" s="254"/>
      <c r="F17" s="254"/>
      <c r="G17" s="254"/>
      <c r="H17" s="254"/>
      <c r="I17" s="254"/>
    </row>
    <row r="18" ht="24.6" customHeight="1" spans="1:9">
      <c r="A18" s="251" t="s">
        <v>691</v>
      </c>
      <c r="B18" s="252">
        <f>75455+58169+22902</f>
        <v>156526</v>
      </c>
      <c r="C18" s="253">
        <v>94280</v>
      </c>
      <c r="D18" s="239">
        <f t="shared" si="0"/>
        <v>1.6602</v>
      </c>
      <c r="E18" s="254"/>
      <c r="F18" s="254"/>
      <c r="G18" s="254"/>
      <c r="H18" s="254"/>
      <c r="I18" s="254"/>
    </row>
    <row r="19" ht="24.6" customHeight="1" spans="1:9">
      <c r="A19" s="251" t="s">
        <v>692</v>
      </c>
      <c r="B19" s="252">
        <v>49200</v>
      </c>
      <c r="C19" s="253">
        <v>44200</v>
      </c>
      <c r="D19" s="239">
        <f t="shared" si="0"/>
        <v>1.1131</v>
      </c>
      <c r="E19" s="254"/>
      <c r="F19" s="254"/>
      <c r="G19" s="254"/>
      <c r="H19" s="254"/>
      <c r="I19" s="254"/>
    </row>
    <row r="20" ht="24.6" customHeight="1" spans="1:9">
      <c r="A20" s="251" t="s">
        <v>693</v>
      </c>
      <c r="B20" s="252">
        <v>8079</v>
      </c>
      <c r="C20" s="253">
        <v>28977</v>
      </c>
      <c r="D20" s="239">
        <f t="shared" si="0"/>
        <v>0.2788</v>
      </c>
      <c r="E20" s="254"/>
      <c r="F20" s="254"/>
      <c r="G20" s="254"/>
      <c r="H20" s="254"/>
      <c r="I20" s="254"/>
    </row>
    <row r="21" ht="63" customHeight="1" spans="1:4">
      <c r="A21" s="256" t="s">
        <v>694</v>
      </c>
      <c r="B21" s="256"/>
      <c r="C21" s="256"/>
      <c r="D21" s="256"/>
    </row>
    <row r="22" ht="22.15" customHeight="1"/>
    <row r="23" ht="22.15" customHeight="1"/>
    <row r="24" ht="22.15" customHeight="1"/>
    <row r="25" ht="22.15" customHeight="1"/>
  </sheetData>
  <mergeCells count="2">
    <mergeCell ref="A2:D2"/>
    <mergeCell ref="A21:D21"/>
  </mergeCells>
  <pageMargins left="0.707638888888889" right="0.707638888888889" top="0.747916666666667" bottom="0.747916666666667" header="0.313888888888889" footer="0.31388888888888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1"/>
  <sheetViews>
    <sheetView workbookViewId="0">
      <selection activeCell="A81" sqref="A1:D81"/>
    </sheetView>
  </sheetViews>
  <sheetFormatPr defaultColWidth="9" defaultRowHeight="11.25" outlineLevelCol="3"/>
  <cols>
    <col min="1" max="1" width="35.625" style="232" customWidth="1"/>
    <col min="2" max="2" width="16.625" style="232" customWidth="1"/>
    <col min="3" max="3" width="16.25" style="232" customWidth="1"/>
    <col min="4" max="4" width="18.75" style="232" customWidth="1"/>
    <col min="5" max="16384" width="9" style="232"/>
  </cols>
  <sheetData>
    <row r="1" ht="18.6" customHeight="1" spans="1:1">
      <c r="A1" s="233" t="s">
        <v>20</v>
      </c>
    </row>
    <row r="2" ht="20.25" spans="1:4">
      <c r="A2" s="234" t="s">
        <v>19</v>
      </c>
      <c r="B2" s="234"/>
      <c r="C2" s="234"/>
      <c r="D2" s="234"/>
    </row>
    <row r="3" ht="21" customHeight="1" spans="1:4">
      <c r="A3" s="235"/>
      <c r="D3" s="236" t="s">
        <v>84</v>
      </c>
    </row>
    <row r="4" ht="39" customHeight="1" spans="1:4">
      <c r="A4" s="237" t="s">
        <v>677</v>
      </c>
      <c r="B4" s="177" t="s">
        <v>86</v>
      </c>
      <c r="C4" s="194" t="s">
        <v>87</v>
      </c>
      <c r="D4" s="66" t="s">
        <v>88</v>
      </c>
    </row>
    <row r="5" ht="22.15" customHeight="1" spans="1:4">
      <c r="A5" s="237" t="s">
        <v>695</v>
      </c>
      <c r="B5" s="186">
        <f>SUM(B6:B80)/2</f>
        <v>234892</v>
      </c>
      <c r="C5" s="238">
        <v>210665</v>
      </c>
      <c r="D5" s="239">
        <f>B5/C5</f>
        <v>1.115</v>
      </c>
    </row>
    <row r="6" s="231" customFormat="1" ht="16.35" customHeight="1" spans="1:4">
      <c r="A6" s="240" t="s">
        <v>679</v>
      </c>
      <c r="B6" s="241">
        <f>SUM(B7:B10)</f>
        <v>81759</v>
      </c>
      <c r="C6" s="241">
        <v>70988</v>
      </c>
      <c r="D6" s="242">
        <f t="shared" ref="D6:D39" si="0">B6/C6</f>
        <v>1.1517</v>
      </c>
    </row>
    <row r="7" ht="16.35" customHeight="1" spans="1:4">
      <c r="A7" s="243" t="s">
        <v>696</v>
      </c>
      <c r="B7" s="244">
        <v>45119</v>
      </c>
      <c r="C7" s="244">
        <v>40431</v>
      </c>
      <c r="D7" s="239">
        <f t="shared" si="0"/>
        <v>1.116</v>
      </c>
    </row>
    <row r="8" ht="16.35" customHeight="1" spans="1:4">
      <c r="A8" s="243" t="s">
        <v>697</v>
      </c>
      <c r="B8" s="244">
        <v>13601</v>
      </c>
      <c r="C8" s="244">
        <v>11610</v>
      </c>
      <c r="D8" s="239">
        <f t="shared" si="0"/>
        <v>1.1715</v>
      </c>
    </row>
    <row r="9" ht="16.35" customHeight="1" spans="1:4">
      <c r="A9" s="243" t="s">
        <v>698</v>
      </c>
      <c r="B9" s="244">
        <v>7794</v>
      </c>
      <c r="C9" s="244">
        <v>5679</v>
      </c>
      <c r="D9" s="239">
        <f t="shared" si="0"/>
        <v>1.3724</v>
      </c>
    </row>
    <row r="10" ht="16.35" customHeight="1" spans="1:4">
      <c r="A10" s="243" t="s">
        <v>699</v>
      </c>
      <c r="B10" s="244">
        <v>15245</v>
      </c>
      <c r="C10" s="244">
        <v>13268</v>
      </c>
      <c r="D10" s="239">
        <f t="shared" si="0"/>
        <v>1.149</v>
      </c>
    </row>
    <row r="11" s="231" customFormat="1" ht="16.35" customHeight="1" spans="1:4">
      <c r="A11" s="240" t="s">
        <v>680</v>
      </c>
      <c r="B11" s="241">
        <f>SUM(B12:B21)</f>
        <v>12165</v>
      </c>
      <c r="C11" s="241">
        <v>10326</v>
      </c>
      <c r="D11" s="242">
        <f t="shared" si="0"/>
        <v>1.1781</v>
      </c>
    </row>
    <row r="12" ht="16.35" customHeight="1" spans="1:4">
      <c r="A12" s="243" t="s">
        <v>700</v>
      </c>
      <c r="B12" s="244">
        <v>7746</v>
      </c>
      <c r="C12" s="244">
        <v>7503</v>
      </c>
      <c r="D12" s="239">
        <f t="shared" si="0"/>
        <v>1.0324</v>
      </c>
    </row>
    <row r="13" ht="16.35" customHeight="1" spans="1:4">
      <c r="A13" s="243" t="s">
        <v>701</v>
      </c>
      <c r="B13" s="244">
        <v>14</v>
      </c>
      <c r="C13" s="244">
        <v>38</v>
      </c>
      <c r="D13" s="239">
        <f t="shared" si="0"/>
        <v>0.3684</v>
      </c>
    </row>
    <row r="14" ht="16.35" customHeight="1" spans="1:4">
      <c r="A14" s="243" t="s">
        <v>702</v>
      </c>
      <c r="B14" s="244">
        <v>32</v>
      </c>
      <c r="C14" s="244">
        <v>77</v>
      </c>
      <c r="D14" s="239">
        <f t="shared" si="0"/>
        <v>0.4156</v>
      </c>
    </row>
    <row r="15" ht="16.35" customHeight="1" spans="1:4">
      <c r="A15" s="243" t="s">
        <v>703</v>
      </c>
      <c r="B15" s="244">
        <v>13</v>
      </c>
      <c r="C15" s="244">
        <v>207</v>
      </c>
      <c r="D15" s="239">
        <f t="shared" si="0"/>
        <v>0.0628</v>
      </c>
    </row>
    <row r="16" ht="16.35" customHeight="1" spans="1:4">
      <c r="A16" s="243" t="s">
        <v>704</v>
      </c>
      <c r="B16" s="244">
        <v>564</v>
      </c>
      <c r="C16" s="244">
        <v>772</v>
      </c>
      <c r="D16" s="239">
        <f t="shared" si="0"/>
        <v>0.7306</v>
      </c>
    </row>
    <row r="17" ht="16.35" customHeight="1" spans="1:4">
      <c r="A17" s="243" t="s">
        <v>705</v>
      </c>
      <c r="B17" s="244">
        <v>149</v>
      </c>
      <c r="C17" s="244">
        <v>172</v>
      </c>
      <c r="D17" s="239">
        <f t="shared" si="0"/>
        <v>0.8663</v>
      </c>
    </row>
    <row r="18" ht="16.35" customHeight="1" spans="1:4">
      <c r="A18" s="243" t="s">
        <v>706</v>
      </c>
      <c r="B18" s="244">
        <v>28</v>
      </c>
      <c r="C18" s="244"/>
      <c r="D18" s="239"/>
    </row>
    <row r="19" ht="16.35" customHeight="1" spans="1:4">
      <c r="A19" s="243" t="s">
        <v>707</v>
      </c>
      <c r="B19" s="244">
        <v>80</v>
      </c>
      <c r="C19" s="244">
        <v>184</v>
      </c>
      <c r="D19" s="239">
        <f t="shared" si="0"/>
        <v>0.4348</v>
      </c>
    </row>
    <row r="20" ht="16.35" customHeight="1" spans="1:4">
      <c r="A20" s="243" t="s">
        <v>708</v>
      </c>
      <c r="B20" s="244">
        <v>243</v>
      </c>
      <c r="C20" s="244">
        <v>285</v>
      </c>
      <c r="D20" s="239">
        <f t="shared" si="0"/>
        <v>0.8526</v>
      </c>
    </row>
    <row r="21" ht="16.35" customHeight="1" spans="1:4">
      <c r="A21" s="243" t="s">
        <v>709</v>
      </c>
      <c r="B21" s="244">
        <v>3296</v>
      </c>
      <c r="C21" s="244">
        <v>1088</v>
      </c>
      <c r="D21" s="239">
        <f t="shared" si="0"/>
        <v>3.0294</v>
      </c>
    </row>
    <row r="22" s="231" customFormat="1" ht="16.35" customHeight="1" spans="1:4">
      <c r="A22" s="240" t="s">
        <v>681</v>
      </c>
      <c r="B22" s="241">
        <f>SUM(B23:B29)</f>
        <v>321</v>
      </c>
      <c r="C22" s="241">
        <v>1476</v>
      </c>
      <c r="D22" s="242">
        <f t="shared" si="0"/>
        <v>0.2175</v>
      </c>
    </row>
    <row r="23" ht="16.35" customHeight="1" spans="1:4">
      <c r="A23" s="243" t="s">
        <v>710</v>
      </c>
      <c r="B23" s="244">
        <v>50</v>
      </c>
      <c r="C23" s="244">
        <v>60</v>
      </c>
      <c r="D23" s="239">
        <f t="shared" si="0"/>
        <v>0.8333</v>
      </c>
    </row>
    <row r="24" ht="16.35" customHeight="1" spans="1:4">
      <c r="A24" s="243" t="s">
        <v>711</v>
      </c>
      <c r="B24" s="244"/>
      <c r="C24" s="244">
        <v>130</v>
      </c>
      <c r="D24" s="239">
        <f t="shared" si="0"/>
        <v>0</v>
      </c>
    </row>
    <row r="25" ht="16.35" customHeight="1" spans="1:4">
      <c r="A25" s="243" t="s">
        <v>712</v>
      </c>
      <c r="B25" s="244"/>
      <c r="C25" s="244">
        <v>0</v>
      </c>
      <c r="D25" s="239"/>
    </row>
    <row r="26" ht="16.35" customHeight="1" spans="1:4">
      <c r="A26" s="243" t="s">
        <v>713</v>
      </c>
      <c r="B26" s="244"/>
      <c r="C26" s="244"/>
      <c r="D26" s="239"/>
    </row>
    <row r="27" ht="16.35" customHeight="1" spans="1:4">
      <c r="A27" s="243" t="s">
        <v>714</v>
      </c>
      <c r="B27" s="244">
        <v>241</v>
      </c>
      <c r="C27" s="244">
        <v>1232</v>
      </c>
      <c r="D27" s="239">
        <f t="shared" si="0"/>
        <v>0.1956</v>
      </c>
    </row>
    <row r="28" ht="16.35" customHeight="1" spans="1:4">
      <c r="A28" s="243" t="s">
        <v>715</v>
      </c>
      <c r="B28" s="244">
        <v>30</v>
      </c>
      <c r="C28" s="244">
        <v>15</v>
      </c>
      <c r="D28" s="239">
        <f t="shared" si="0"/>
        <v>2</v>
      </c>
    </row>
    <row r="29" ht="16.35" customHeight="1" spans="1:4">
      <c r="A29" s="243" t="s">
        <v>716</v>
      </c>
      <c r="B29" s="244"/>
      <c r="C29" s="244">
        <v>39</v>
      </c>
      <c r="D29" s="239">
        <f t="shared" si="0"/>
        <v>0</v>
      </c>
    </row>
    <row r="30" s="231" customFormat="1" ht="16.35" customHeight="1" spans="1:4">
      <c r="A30" s="240" t="s">
        <v>682</v>
      </c>
      <c r="B30" s="241">
        <f>SUM(B31:B36)</f>
        <v>0</v>
      </c>
      <c r="C30" s="241">
        <v>0</v>
      </c>
      <c r="D30" s="242"/>
    </row>
    <row r="31" ht="16.35" customHeight="1" spans="1:4">
      <c r="A31" s="243" t="s">
        <v>710</v>
      </c>
      <c r="B31" s="244"/>
      <c r="C31" s="244"/>
      <c r="D31" s="239"/>
    </row>
    <row r="32" ht="16.35" customHeight="1" spans="1:4">
      <c r="A32" s="243" t="s">
        <v>711</v>
      </c>
      <c r="B32" s="244"/>
      <c r="C32" s="244"/>
      <c r="D32" s="239"/>
    </row>
    <row r="33" ht="16.35" customHeight="1" spans="1:4">
      <c r="A33" s="243" t="s">
        <v>712</v>
      </c>
      <c r="B33" s="244"/>
      <c r="C33" s="244"/>
      <c r="D33" s="239"/>
    </row>
    <row r="34" ht="16.35" customHeight="1" spans="1:4">
      <c r="A34" s="243" t="s">
        <v>714</v>
      </c>
      <c r="B34" s="244"/>
      <c r="C34" s="244"/>
      <c r="D34" s="239"/>
    </row>
    <row r="35" ht="16.35" customHeight="1" spans="1:4">
      <c r="A35" s="243" t="s">
        <v>715</v>
      </c>
      <c r="B35" s="244"/>
      <c r="C35" s="244"/>
      <c r="D35" s="239"/>
    </row>
    <row r="36" ht="16.35" customHeight="1" spans="1:4">
      <c r="A36" s="243" t="s">
        <v>716</v>
      </c>
      <c r="B36" s="244"/>
      <c r="C36" s="244"/>
      <c r="D36" s="239"/>
    </row>
    <row r="37" s="231" customFormat="1" ht="16.35" customHeight="1" spans="1:4">
      <c r="A37" s="240" t="s">
        <v>683</v>
      </c>
      <c r="B37" s="241">
        <f>SUM(B38:B40)</f>
        <v>80367</v>
      </c>
      <c r="C37" s="241">
        <v>74082</v>
      </c>
      <c r="D37" s="242">
        <f t="shared" si="0"/>
        <v>1.0848</v>
      </c>
    </row>
    <row r="38" ht="16.35" customHeight="1" spans="1:4">
      <c r="A38" s="243" t="s">
        <v>717</v>
      </c>
      <c r="B38" s="244">
        <v>70684</v>
      </c>
      <c r="C38" s="244">
        <v>67116</v>
      </c>
      <c r="D38" s="239">
        <f t="shared" si="0"/>
        <v>1.0532</v>
      </c>
    </row>
    <row r="39" ht="16.35" customHeight="1" spans="1:4">
      <c r="A39" s="243" t="s">
        <v>718</v>
      </c>
      <c r="B39" s="244">
        <v>9683</v>
      </c>
      <c r="C39" s="244">
        <v>6966</v>
      </c>
      <c r="D39" s="239">
        <f t="shared" si="0"/>
        <v>1.39</v>
      </c>
    </row>
    <row r="40" ht="16.35" customHeight="1" spans="1:4">
      <c r="A40" s="243" t="s">
        <v>719</v>
      </c>
      <c r="B40" s="244"/>
      <c r="C40" s="244"/>
      <c r="D40" s="239"/>
    </row>
    <row r="41" s="231" customFormat="1" ht="16.35" customHeight="1" spans="1:4">
      <c r="A41" s="240" t="s">
        <v>684</v>
      </c>
      <c r="B41" s="241">
        <f>SUM(B42:B43)</f>
        <v>2051</v>
      </c>
      <c r="C41" s="241">
        <v>373</v>
      </c>
      <c r="D41" s="242">
        <f>B41/C41</f>
        <v>5.4987</v>
      </c>
    </row>
    <row r="42" ht="16.35" customHeight="1" spans="1:4">
      <c r="A42" s="243" t="s">
        <v>720</v>
      </c>
      <c r="B42" s="244">
        <v>2051</v>
      </c>
      <c r="C42" s="244">
        <v>373</v>
      </c>
      <c r="D42" s="239">
        <f>B42/C42</f>
        <v>5.4987</v>
      </c>
    </row>
    <row r="43" ht="16.35" customHeight="1" spans="1:4">
      <c r="A43" s="243" t="s">
        <v>721</v>
      </c>
      <c r="B43" s="244"/>
      <c r="C43" s="244"/>
      <c r="D43" s="239"/>
    </row>
    <row r="44" s="231" customFormat="1" ht="16.35" customHeight="1" spans="1:4">
      <c r="A44" s="240" t="s">
        <v>685</v>
      </c>
      <c r="B44" s="241">
        <f>SUM(B45:B47)</f>
        <v>0</v>
      </c>
      <c r="C44" s="241">
        <v>0</v>
      </c>
      <c r="D44" s="242"/>
    </row>
    <row r="45" ht="16.35" customHeight="1" spans="1:4">
      <c r="A45" s="243" t="s">
        <v>722</v>
      </c>
      <c r="B45" s="244"/>
      <c r="C45" s="244"/>
      <c r="D45" s="239"/>
    </row>
    <row r="46" ht="16.35" customHeight="1" spans="1:4">
      <c r="A46" s="243" t="s">
        <v>723</v>
      </c>
      <c r="B46" s="244"/>
      <c r="C46" s="244"/>
      <c r="D46" s="239"/>
    </row>
    <row r="47" ht="16.35" customHeight="1" spans="1:4">
      <c r="A47" s="243" t="s">
        <v>724</v>
      </c>
      <c r="B47" s="244"/>
      <c r="C47" s="244"/>
      <c r="D47" s="239"/>
    </row>
    <row r="48" s="231" customFormat="1" ht="16.35" customHeight="1" spans="1:4">
      <c r="A48" s="240" t="s">
        <v>686</v>
      </c>
      <c r="B48" s="241">
        <f>SUM(B49:B50)</f>
        <v>0</v>
      </c>
      <c r="C48" s="241">
        <v>0</v>
      </c>
      <c r="D48" s="242"/>
    </row>
    <row r="49" ht="16.35" customHeight="1" spans="1:4">
      <c r="A49" s="243" t="s">
        <v>725</v>
      </c>
      <c r="B49" s="244"/>
      <c r="C49" s="244"/>
      <c r="D49" s="239"/>
    </row>
    <row r="50" ht="16.35" customHeight="1" spans="1:4">
      <c r="A50" s="243" t="s">
        <v>726</v>
      </c>
      <c r="B50" s="244"/>
      <c r="C50" s="244"/>
      <c r="D50" s="239"/>
    </row>
    <row r="51" s="231" customFormat="1" ht="16.35" customHeight="1" spans="1:4">
      <c r="A51" s="240" t="s">
        <v>687</v>
      </c>
      <c r="B51" s="241">
        <f>SUM(B52:B56)</f>
        <v>5228</v>
      </c>
      <c r="C51" s="241">
        <v>3689</v>
      </c>
      <c r="D51" s="242">
        <f>B51/C51</f>
        <v>1.4172</v>
      </c>
    </row>
    <row r="52" ht="16.35" customHeight="1" spans="1:4">
      <c r="A52" s="243" t="s">
        <v>727</v>
      </c>
      <c r="B52" s="244">
        <v>501</v>
      </c>
      <c r="C52" s="244">
        <v>555</v>
      </c>
      <c r="D52" s="239">
        <f>B52/C52</f>
        <v>0.9027</v>
      </c>
    </row>
    <row r="53" ht="16.35" customHeight="1" spans="1:4">
      <c r="A53" s="243" t="s">
        <v>728</v>
      </c>
      <c r="B53" s="244">
        <v>2186</v>
      </c>
      <c r="C53" s="244">
        <v>207</v>
      </c>
      <c r="D53" s="239">
        <f>B53/C53</f>
        <v>10.5604</v>
      </c>
    </row>
    <row r="54" ht="16.35" customHeight="1" spans="1:4">
      <c r="A54" s="243" t="s">
        <v>729</v>
      </c>
      <c r="B54" s="244"/>
      <c r="C54" s="244"/>
      <c r="D54" s="239"/>
    </row>
    <row r="55" ht="16.35" customHeight="1" spans="1:4">
      <c r="A55" s="243" t="s">
        <v>730</v>
      </c>
      <c r="B55" s="244">
        <v>981</v>
      </c>
      <c r="C55" s="244">
        <v>410</v>
      </c>
      <c r="D55" s="239">
        <f>B55/C55</f>
        <v>2.3927</v>
      </c>
    </row>
    <row r="56" ht="16.35" customHeight="1" spans="1:4">
      <c r="A56" s="243" t="s">
        <v>731</v>
      </c>
      <c r="B56" s="244">
        <v>1560</v>
      </c>
      <c r="C56" s="244">
        <v>2517</v>
      </c>
      <c r="D56" s="239">
        <f>B56/C56</f>
        <v>0.6198</v>
      </c>
    </row>
    <row r="57" s="231" customFormat="1" ht="16.35" customHeight="1" spans="1:4">
      <c r="A57" s="240" t="s">
        <v>688</v>
      </c>
      <c r="B57" s="241">
        <f>SUM(B58:B59)</f>
        <v>8000</v>
      </c>
      <c r="C57" s="241">
        <v>9513</v>
      </c>
      <c r="D57" s="242">
        <f>B57/C57</f>
        <v>0.841</v>
      </c>
    </row>
    <row r="58" ht="16.35" customHeight="1" spans="1:4">
      <c r="A58" s="243" t="s">
        <v>732</v>
      </c>
      <c r="B58" s="244">
        <v>8000</v>
      </c>
      <c r="C58" s="244">
        <v>9513</v>
      </c>
      <c r="D58" s="239">
        <f>B58/C58</f>
        <v>0.841</v>
      </c>
    </row>
    <row r="59" ht="16.35" customHeight="1" spans="1:4">
      <c r="A59" s="243" t="s">
        <v>733</v>
      </c>
      <c r="B59" s="244"/>
      <c r="C59" s="244"/>
      <c r="D59" s="239"/>
    </row>
    <row r="60" s="231" customFormat="1" ht="16.35" customHeight="1" spans="1:4">
      <c r="A60" s="240" t="s">
        <v>689</v>
      </c>
      <c r="B60" s="241">
        <f>SUM(B61:B64)</f>
        <v>0</v>
      </c>
      <c r="C60" s="241">
        <v>0</v>
      </c>
      <c r="D60" s="242"/>
    </row>
    <row r="61" ht="16.35" customHeight="1" spans="1:4">
      <c r="A61" s="243" t="s">
        <v>734</v>
      </c>
      <c r="B61" s="244"/>
      <c r="C61" s="244"/>
      <c r="D61" s="239"/>
    </row>
    <row r="62" ht="16.35" customHeight="1" spans="1:4">
      <c r="A62" s="243" t="s">
        <v>735</v>
      </c>
      <c r="B62" s="244"/>
      <c r="C62" s="244"/>
      <c r="D62" s="239"/>
    </row>
    <row r="63" ht="16.35" customHeight="1" spans="1:4">
      <c r="A63" s="243" t="s">
        <v>736</v>
      </c>
      <c r="B63" s="244"/>
      <c r="C63" s="244"/>
      <c r="D63" s="239"/>
    </row>
    <row r="64" ht="16.35" customHeight="1" spans="1:4">
      <c r="A64" s="243" t="s">
        <v>737</v>
      </c>
      <c r="B64" s="244"/>
      <c r="C64" s="244"/>
      <c r="D64" s="239"/>
    </row>
    <row r="65" s="231" customFormat="1" ht="16.35" customHeight="1" spans="1:4">
      <c r="A65" s="240" t="s">
        <v>690</v>
      </c>
      <c r="B65" s="241">
        <f>SUM(B66:B67)</f>
        <v>0</v>
      </c>
      <c r="C65" s="241">
        <v>0</v>
      </c>
      <c r="D65" s="242"/>
    </row>
    <row r="66" ht="16.35" customHeight="1" spans="1:4">
      <c r="A66" s="243" t="s">
        <v>738</v>
      </c>
      <c r="B66" s="244"/>
      <c r="C66" s="244"/>
      <c r="D66" s="239"/>
    </row>
    <row r="67" ht="16.35" customHeight="1" spans="1:4">
      <c r="A67" s="243" t="s">
        <v>739</v>
      </c>
      <c r="B67" s="244"/>
      <c r="C67" s="244"/>
      <c r="D67" s="239"/>
    </row>
    <row r="68" s="231" customFormat="1" ht="16.35" customHeight="1" spans="1:4">
      <c r="A68" s="240" t="s">
        <v>691</v>
      </c>
      <c r="B68" s="241">
        <v>0</v>
      </c>
      <c r="C68" s="241">
        <v>0</v>
      </c>
      <c r="D68" s="242"/>
    </row>
    <row r="69" ht="16.35" customHeight="1" spans="1:4">
      <c r="A69" s="243" t="s">
        <v>740</v>
      </c>
      <c r="B69" s="244"/>
      <c r="C69" s="244"/>
      <c r="D69" s="239"/>
    </row>
    <row r="70" ht="16.35" customHeight="1" spans="1:4">
      <c r="A70" s="243" t="s">
        <v>741</v>
      </c>
      <c r="B70" s="244"/>
      <c r="C70" s="244"/>
      <c r="D70" s="239"/>
    </row>
    <row r="71" ht="16.35" customHeight="1" spans="1:4">
      <c r="A71" s="243" t="s">
        <v>742</v>
      </c>
      <c r="B71" s="244"/>
      <c r="C71" s="244"/>
      <c r="D71" s="239"/>
    </row>
    <row r="72" ht="16.35" customHeight="1" spans="1:4">
      <c r="A72" s="243" t="s">
        <v>743</v>
      </c>
      <c r="B72" s="244"/>
      <c r="C72" s="244"/>
      <c r="D72" s="239"/>
    </row>
    <row r="73" s="231" customFormat="1" ht="16.35" customHeight="1" spans="1:4">
      <c r="A73" s="240" t="s">
        <v>692</v>
      </c>
      <c r="B73" s="241">
        <f>SUM(B74:B75)</f>
        <v>45000</v>
      </c>
      <c r="C73" s="241">
        <v>40000</v>
      </c>
      <c r="D73" s="242">
        <f>B73/C73</f>
        <v>1.125</v>
      </c>
    </row>
    <row r="74" ht="16.35" customHeight="1" spans="1:4">
      <c r="A74" s="243" t="s">
        <v>744</v>
      </c>
      <c r="B74" s="244"/>
      <c r="C74" s="244"/>
      <c r="D74" s="239"/>
    </row>
    <row r="75" ht="16.35" customHeight="1" spans="1:4">
      <c r="A75" s="243" t="s">
        <v>745</v>
      </c>
      <c r="B75" s="244">
        <v>45000</v>
      </c>
      <c r="C75" s="244">
        <v>40000</v>
      </c>
      <c r="D75" s="239">
        <f>B75/C75</f>
        <v>1.125</v>
      </c>
    </row>
    <row r="76" s="231" customFormat="1" ht="16.35" customHeight="1" spans="1:4">
      <c r="A76" s="240" t="s">
        <v>693</v>
      </c>
      <c r="B76" s="241">
        <f>SUM(B77:B80)</f>
        <v>1</v>
      </c>
      <c r="C76" s="241">
        <v>218</v>
      </c>
      <c r="D76" s="242">
        <f>B76/C76</f>
        <v>0.0046</v>
      </c>
    </row>
    <row r="77" ht="16.35" customHeight="1" spans="1:4">
      <c r="A77" s="243" t="s">
        <v>746</v>
      </c>
      <c r="B77" s="244"/>
      <c r="C77" s="244"/>
      <c r="D77" s="239"/>
    </row>
    <row r="78" ht="16.35" customHeight="1" spans="1:4">
      <c r="A78" s="243" t="s">
        <v>747</v>
      </c>
      <c r="B78" s="244"/>
      <c r="C78" s="244"/>
      <c r="D78" s="239"/>
    </row>
    <row r="79" ht="16.35" customHeight="1" spans="1:4">
      <c r="A79" s="243" t="s">
        <v>748</v>
      </c>
      <c r="B79" s="244"/>
      <c r="C79" s="244"/>
      <c r="D79" s="239"/>
    </row>
    <row r="80" ht="17.45" customHeight="1" spans="1:4">
      <c r="A80" s="243" t="s">
        <v>749</v>
      </c>
      <c r="B80" s="244">
        <v>1</v>
      </c>
      <c r="C80" s="244">
        <v>218</v>
      </c>
      <c r="D80" s="239">
        <f>B80/C80</f>
        <v>0.0046</v>
      </c>
    </row>
    <row r="81" ht="44" customHeight="1" spans="1:4">
      <c r="A81" s="245" t="s">
        <v>750</v>
      </c>
      <c r="B81" s="245"/>
      <c r="C81" s="245"/>
      <c r="D81" s="245"/>
    </row>
  </sheetData>
  <mergeCells count="2">
    <mergeCell ref="A2:D2"/>
    <mergeCell ref="A81:D81"/>
  </mergeCells>
  <pageMargins left="0.707638888888889" right="0.707638888888889" top="0.747916666666667" bottom="0.747916666666667" header="0.313888888888889" footer="0.313888888888889"/>
  <pageSetup paperSize="9" scale="94" fitToHeight="0" orientation="portrait"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pageSetUpPr fitToPage="1"/>
  </sheetPr>
  <dimension ref="A1:B92"/>
  <sheetViews>
    <sheetView workbookViewId="0">
      <selection activeCell="B92" sqref="A1:B92"/>
    </sheetView>
  </sheetViews>
  <sheetFormatPr defaultColWidth="9" defaultRowHeight="14.25" outlineLevelCol="1"/>
  <cols>
    <col min="1" max="1" width="64.25" customWidth="1"/>
    <col min="2" max="2" width="22.875" customWidth="1"/>
  </cols>
  <sheetData>
    <row r="1" spans="1:1">
      <c r="A1" s="18" t="s">
        <v>23</v>
      </c>
    </row>
    <row r="2" ht="29.1" customHeight="1" spans="1:2">
      <c r="A2" s="209" t="s">
        <v>22</v>
      </c>
      <c r="B2" s="209"/>
    </row>
    <row r="3" spans="1:2">
      <c r="A3" s="219"/>
      <c r="B3" s="176" t="s">
        <v>751</v>
      </c>
    </row>
    <row r="4" ht="19.7" customHeight="1" spans="1:2">
      <c r="A4" s="220" t="s">
        <v>752</v>
      </c>
      <c r="B4" s="140" t="s">
        <v>753</v>
      </c>
    </row>
    <row r="5" ht="16.7" customHeight="1" spans="1:2">
      <c r="A5" s="221" t="s">
        <v>754</v>
      </c>
      <c r="B5" s="222">
        <v>0</v>
      </c>
    </row>
    <row r="6" ht="16.7" customHeight="1" spans="1:2">
      <c r="A6" s="223" t="s">
        <v>755</v>
      </c>
      <c r="B6" s="222">
        <v>0</v>
      </c>
    </row>
    <row r="7" ht="16.7" customHeight="1" spans="1:2">
      <c r="A7" s="223" t="s">
        <v>756</v>
      </c>
      <c r="B7" s="222">
        <v>0</v>
      </c>
    </row>
    <row r="8" ht="16.7" customHeight="1" spans="1:2">
      <c r="A8" s="223" t="s">
        <v>757</v>
      </c>
      <c r="B8" s="222">
        <v>0</v>
      </c>
    </row>
    <row r="9" s="218" customFormat="1" ht="16.7" customHeight="1" spans="1:2">
      <c r="A9" s="224" t="s">
        <v>758</v>
      </c>
      <c r="B9" s="225">
        <f>SUM(B10:B24)</f>
        <v>58169</v>
      </c>
    </row>
    <row r="10" ht="16.7" customHeight="1" spans="1:2">
      <c r="A10" s="223" t="s">
        <v>759</v>
      </c>
      <c r="B10" s="222">
        <v>24024</v>
      </c>
    </row>
    <row r="11" ht="16.7" customHeight="1" spans="1:2">
      <c r="A11" s="223" t="s">
        <v>760</v>
      </c>
      <c r="B11" s="222">
        <v>209</v>
      </c>
    </row>
    <row r="12" ht="16.7" customHeight="1" spans="1:2">
      <c r="A12" s="223" t="s">
        <v>761</v>
      </c>
      <c r="B12" s="222"/>
    </row>
    <row r="13" ht="16.7" customHeight="1" spans="1:2">
      <c r="A13" s="223" t="s">
        <v>762</v>
      </c>
      <c r="B13" s="222"/>
    </row>
    <row r="14" ht="16.7" customHeight="1" spans="1:2">
      <c r="A14" s="223" t="s">
        <v>763</v>
      </c>
      <c r="B14" s="222">
        <v>4240</v>
      </c>
    </row>
    <row r="15" ht="16.7" customHeight="1" spans="1:2">
      <c r="A15" s="223" t="s">
        <v>764</v>
      </c>
      <c r="B15" s="222"/>
    </row>
    <row r="16" ht="16.7" customHeight="1" spans="1:2">
      <c r="A16" s="223" t="s">
        <v>765</v>
      </c>
      <c r="B16" s="222">
        <v>424</v>
      </c>
    </row>
    <row r="17" ht="16.7" customHeight="1" spans="1:2">
      <c r="A17" s="223" t="s">
        <v>766</v>
      </c>
      <c r="B17" s="222">
        <f>2029+104</f>
        <v>2133</v>
      </c>
    </row>
    <row r="18" ht="16.7" customHeight="1" spans="1:2">
      <c r="A18" s="223" t="s">
        <v>767</v>
      </c>
      <c r="B18" s="222">
        <v>13213</v>
      </c>
    </row>
    <row r="19" ht="16.7" customHeight="1" spans="1:2">
      <c r="A19" s="226" t="s">
        <v>768</v>
      </c>
      <c r="B19" s="222">
        <v>1968</v>
      </c>
    </row>
    <row r="20" ht="16.7" customHeight="1" spans="1:2">
      <c r="A20" s="223" t="s">
        <v>769</v>
      </c>
      <c r="B20" s="222">
        <v>7213</v>
      </c>
    </row>
    <row r="21" ht="16.7" customHeight="1" spans="1:2">
      <c r="A21" s="223" t="s">
        <v>770</v>
      </c>
      <c r="B21" s="222"/>
    </row>
    <row r="22" ht="16.7" customHeight="1" spans="1:2">
      <c r="A22" s="223" t="s">
        <v>771</v>
      </c>
      <c r="B22" s="222"/>
    </row>
    <row r="23" ht="16.7" customHeight="1" spans="1:2">
      <c r="A23" s="223" t="s">
        <v>772</v>
      </c>
      <c r="B23" s="222">
        <v>1216</v>
      </c>
    </row>
    <row r="24" ht="16.7" customHeight="1" spans="1:2">
      <c r="A24" s="223" t="s">
        <v>773</v>
      </c>
      <c r="B24" s="222">
        <f>3633-104</f>
        <v>3529</v>
      </c>
    </row>
    <row r="25" s="218" customFormat="1" ht="16.7" customHeight="1" spans="1:2">
      <c r="A25" s="224" t="s">
        <v>774</v>
      </c>
      <c r="B25" s="225">
        <f>SUM(B26:B92)/2</f>
        <v>74783</v>
      </c>
    </row>
    <row r="26" s="16" customFormat="1" ht="16.7" customHeight="1" spans="1:2">
      <c r="A26" s="227" t="s">
        <v>775</v>
      </c>
      <c r="B26" s="228">
        <f>SUM(B27:B44)</f>
        <v>3632</v>
      </c>
    </row>
    <row r="27" ht="16.7" customHeight="1" spans="1:2">
      <c r="A27" s="229" t="s">
        <v>776</v>
      </c>
      <c r="B27" s="222">
        <v>190</v>
      </c>
    </row>
    <row r="28" ht="16.7" customHeight="1" spans="1:2">
      <c r="A28" s="230" t="s">
        <v>777</v>
      </c>
      <c r="B28" s="222">
        <v>13</v>
      </c>
    </row>
    <row r="29" ht="16.7" customHeight="1" spans="1:2">
      <c r="A29" s="230" t="s">
        <v>778</v>
      </c>
      <c r="B29" s="222">
        <v>1745</v>
      </c>
    </row>
    <row r="30" ht="16.7" customHeight="1" spans="1:2">
      <c r="A30" s="230" t="s">
        <v>779</v>
      </c>
      <c r="B30" s="222">
        <v>50</v>
      </c>
    </row>
    <row r="31" ht="16.7" customHeight="1" spans="1:2">
      <c r="A31" s="230" t="s">
        <v>780</v>
      </c>
      <c r="B31" s="222">
        <v>200</v>
      </c>
    </row>
    <row r="32" ht="16.7" customHeight="1" spans="1:2">
      <c r="A32" s="230" t="s">
        <v>781</v>
      </c>
      <c r="B32" s="222">
        <v>100</v>
      </c>
    </row>
    <row r="33" ht="16.7" customHeight="1" spans="1:2">
      <c r="A33" s="230" t="s">
        <v>782</v>
      </c>
      <c r="B33" s="222">
        <v>5</v>
      </c>
    </row>
    <row r="34" ht="16.7" customHeight="1" spans="1:2">
      <c r="A34" s="230" t="s">
        <v>783</v>
      </c>
      <c r="B34" s="222">
        <v>5</v>
      </c>
    </row>
    <row r="35" ht="16.7" customHeight="1" spans="1:2">
      <c r="A35" s="230" t="s">
        <v>784</v>
      </c>
      <c r="B35" s="222">
        <v>5</v>
      </c>
    </row>
    <row r="36" ht="16.7" customHeight="1" spans="1:2">
      <c r="A36" s="230" t="s">
        <v>785</v>
      </c>
      <c r="B36" s="222">
        <v>97</v>
      </c>
    </row>
    <row r="37" ht="16.7" customHeight="1" spans="1:2">
      <c r="A37" s="230" t="s">
        <v>786</v>
      </c>
      <c r="B37" s="222">
        <v>14</v>
      </c>
    </row>
    <row r="38" ht="16.7" customHeight="1" spans="1:2">
      <c r="A38" s="230" t="s">
        <v>787</v>
      </c>
      <c r="B38" s="222">
        <v>16</v>
      </c>
    </row>
    <row r="39" ht="16.7" customHeight="1" spans="1:2">
      <c r="A39" s="230" t="s">
        <v>788</v>
      </c>
      <c r="B39" s="222">
        <v>180</v>
      </c>
    </row>
    <row r="40" ht="16.7" customHeight="1" spans="1:2">
      <c r="A40" s="230" t="s">
        <v>789</v>
      </c>
      <c r="B40" s="222">
        <v>72</v>
      </c>
    </row>
    <row r="41" ht="16.7" customHeight="1" spans="1:2">
      <c r="A41" s="230" t="s">
        <v>790</v>
      </c>
      <c r="B41" s="222">
        <v>10</v>
      </c>
    </row>
    <row r="42" ht="16.7" customHeight="1" spans="1:2">
      <c r="A42" s="230" t="s">
        <v>791</v>
      </c>
      <c r="B42" s="222">
        <v>50</v>
      </c>
    </row>
    <row r="43" ht="16.7" customHeight="1" spans="1:2">
      <c r="A43" s="230" t="s">
        <v>792</v>
      </c>
      <c r="B43" s="222">
        <v>400</v>
      </c>
    </row>
    <row r="44" ht="16.7" customHeight="1" spans="1:2">
      <c r="A44" s="230" t="s">
        <v>793</v>
      </c>
      <c r="B44" s="222">
        <v>480</v>
      </c>
    </row>
    <row r="45" s="16" customFormat="1" ht="16.7" customHeight="1" spans="1:2">
      <c r="A45" s="227" t="s">
        <v>794</v>
      </c>
      <c r="B45" s="228">
        <v>220</v>
      </c>
    </row>
    <row r="46" ht="16.7" customHeight="1" spans="1:2">
      <c r="A46" s="229" t="s">
        <v>795</v>
      </c>
      <c r="B46" s="222">
        <v>220</v>
      </c>
    </row>
    <row r="47" ht="16.7" customHeight="1" spans="1:2">
      <c r="A47" s="223" t="s">
        <v>796</v>
      </c>
      <c r="B47" s="222">
        <v>0</v>
      </c>
    </row>
    <row r="48" s="16" customFormat="1" ht="16.7" customHeight="1" spans="1:2">
      <c r="A48" s="227" t="s">
        <v>797</v>
      </c>
      <c r="B48" s="228">
        <f>SUM(B49:B50)</f>
        <v>80</v>
      </c>
    </row>
    <row r="49" ht="16.7" customHeight="1" spans="1:2">
      <c r="A49" s="229" t="s">
        <v>798</v>
      </c>
      <c r="B49" s="222">
        <v>60</v>
      </c>
    </row>
    <row r="50" ht="16.7" customHeight="1" spans="1:2">
      <c r="A50" s="230" t="s">
        <v>799</v>
      </c>
      <c r="B50" s="222">
        <v>20</v>
      </c>
    </row>
    <row r="51" ht="16.7" customHeight="1" spans="1:2">
      <c r="A51" s="223" t="s">
        <v>800</v>
      </c>
      <c r="B51" s="222">
        <v>0</v>
      </c>
    </row>
    <row r="52" s="16" customFormat="1" ht="16.7" customHeight="1" spans="1:2">
      <c r="A52" s="227" t="s">
        <v>801</v>
      </c>
      <c r="B52" s="228">
        <f>SUM(B53:B55)</f>
        <v>186</v>
      </c>
    </row>
    <row r="53" ht="16.7" customHeight="1" spans="1:2">
      <c r="A53" s="229" t="s">
        <v>802</v>
      </c>
      <c r="B53" s="222">
        <v>6</v>
      </c>
    </row>
    <row r="54" ht="16.7" customHeight="1" spans="1:2">
      <c r="A54" s="230" t="s">
        <v>803</v>
      </c>
      <c r="B54" s="222">
        <v>80</v>
      </c>
    </row>
    <row r="55" ht="16.7" customHeight="1" spans="1:2">
      <c r="A55" s="230" t="s">
        <v>804</v>
      </c>
      <c r="B55" s="222">
        <v>100</v>
      </c>
    </row>
    <row r="56" s="16" customFormat="1" ht="16.7" customHeight="1" spans="1:2">
      <c r="A56" s="227" t="s">
        <v>805</v>
      </c>
      <c r="B56" s="228">
        <f>SUM(B57:B63)</f>
        <v>55385</v>
      </c>
    </row>
    <row r="57" ht="16.7" customHeight="1" spans="1:2">
      <c r="A57" s="229" t="s">
        <v>806</v>
      </c>
      <c r="B57" s="222">
        <v>57</v>
      </c>
    </row>
    <row r="58" ht="16.7" customHeight="1" spans="1:2">
      <c r="A58" s="230" t="s">
        <v>807</v>
      </c>
      <c r="B58" s="222">
        <v>8715</v>
      </c>
    </row>
    <row r="59" ht="16.7" customHeight="1" spans="1:2">
      <c r="A59" s="230" t="s">
        <v>808</v>
      </c>
      <c r="B59" s="222">
        <v>46170</v>
      </c>
    </row>
    <row r="60" ht="16.7" customHeight="1" spans="1:2">
      <c r="A60" s="230" t="s">
        <v>809</v>
      </c>
      <c r="B60" s="222">
        <v>67</v>
      </c>
    </row>
    <row r="61" ht="16.7" customHeight="1" spans="1:2">
      <c r="A61" s="230" t="s">
        <v>810</v>
      </c>
      <c r="B61" s="222">
        <v>10</v>
      </c>
    </row>
    <row r="62" ht="16.7" customHeight="1" spans="1:2">
      <c r="A62" s="230" t="s">
        <v>811</v>
      </c>
      <c r="B62" s="222">
        <v>4</v>
      </c>
    </row>
    <row r="63" ht="16.7" customHeight="1" spans="1:2">
      <c r="A63" s="230" t="s">
        <v>812</v>
      </c>
      <c r="B63" s="222">
        <v>362</v>
      </c>
    </row>
    <row r="64" s="16" customFormat="1" ht="16.7" customHeight="1" spans="1:2">
      <c r="A64" s="227" t="s">
        <v>813</v>
      </c>
      <c r="B64" s="228">
        <f>SUM(B65:B68)</f>
        <v>2054</v>
      </c>
    </row>
    <row r="65" ht="16.7" customHeight="1" spans="1:2">
      <c r="A65" s="229" t="s">
        <v>814</v>
      </c>
      <c r="B65" s="222">
        <v>1800</v>
      </c>
    </row>
    <row r="66" ht="16.7" customHeight="1" spans="1:2">
      <c r="A66" s="230" t="s">
        <v>815</v>
      </c>
      <c r="B66" s="222">
        <v>112</v>
      </c>
    </row>
    <row r="67" ht="16.7" customHeight="1" spans="1:2">
      <c r="A67" s="230" t="s">
        <v>816</v>
      </c>
      <c r="B67" s="222">
        <v>140</v>
      </c>
    </row>
    <row r="68" ht="16.7" customHeight="1" spans="1:2">
      <c r="A68" s="230" t="s">
        <v>817</v>
      </c>
      <c r="B68" s="222">
        <v>2</v>
      </c>
    </row>
    <row r="69" ht="16.7" customHeight="1" spans="1:2">
      <c r="A69" s="223" t="s">
        <v>818</v>
      </c>
      <c r="B69" s="222">
        <v>0</v>
      </c>
    </row>
    <row r="70" s="16" customFormat="1" ht="16.7" customHeight="1" spans="1:2">
      <c r="A70" s="227" t="s">
        <v>819</v>
      </c>
      <c r="B70" s="228">
        <v>250</v>
      </c>
    </row>
    <row r="71" ht="16.7" customHeight="1" spans="1:2">
      <c r="A71" s="229" t="s">
        <v>820</v>
      </c>
      <c r="B71" s="222">
        <v>250</v>
      </c>
    </row>
    <row r="72" s="16" customFormat="1" ht="16.7" customHeight="1" spans="1:2">
      <c r="A72" s="227" t="s">
        <v>821</v>
      </c>
      <c r="B72" s="228">
        <f>SUM(B73:B77)</f>
        <v>10355</v>
      </c>
    </row>
    <row r="73" ht="16.7" customHeight="1" spans="1:2">
      <c r="A73" s="229" t="s">
        <v>822</v>
      </c>
      <c r="B73" s="222">
        <v>70</v>
      </c>
    </row>
    <row r="74" ht="16.7" customHeight="1" spans="1:2">
      <c r="A74" s="230" t="s">
        <v>823</v>
      </c>
      <c r="B74" s="222">
        <v>30</v>
      </c>
    </row>
    <row r="75" ht="16.7" customHeight="1" spans="1:2">
      <c r="A75" s="230" t="s">
        <v>824</v>
      </c>
      <c r="B75" s="222">
        <v>1555</v>
      </c>
    </row>
    <row r="76" ht="16.7" customHeight="1" spans="1:2">
      <c r="A76" s="230" t="s">
        <v>825</v>
      </c>
      <c r="B76" s="222">
        <v>8550</v>
      </c>
    </row>
    <row r="77" ht="16.7" customHeight="1" spans="1:2">
      <c r="A77" s="230" t="s">
        <v>826</v>
      </c>
      <c r="B77" s="222">
        <v>150</v>
      </c>
    </row>
    <row r="78" s="16" customFormat="1" ht="16.7" customHeight="1" spans="1:2">
      <c r="A78" s="227" t="s">
        <v>827</v>
      </c>
      <c r="B78" s="228">
        <v>0</v>
      </c>
    </row>
    <row r="79" s="16" customFormat="1" ht="16.7" customHeight="1" spans="1:2">
      <c r="A79" s="227" t="s">
        <v>828</v>
      </c>
      <c r="B79" s="228">
        <v>895</v>
      </c>
    </row>
    <row r="80" ht="16.7" customHeight="1" spans="1:2">
      <c r="A80" s="229" t="s">
        <v>829</v>
      </c>
      <c r="B80" s="222">
        <v>895</v>
      </c>
    </row>
    <row r="81" s="16" customFormat="1" ht="16.7" customHeight="1" spans="1:2">
      <c r="A81" s="227" t="s">
        <v>830</v>
      </c>
      <c r="B81" s="228">
        <f>SUM(B82:B83)</f>
        <v>1613</v>
      </c>
    </row>
    <row r="82" ht="16.7" customHeight="1" spans="1:2">
      <c r="A82" s="229" t="s">
        <v>831</v>
      </c>
      <c r="B82" s="222">
        <v>113</v>
      </c>
    </row>
    <row r="83" ht="16.7" customHeight="1" spans="1:2">
      <c r="A83" s="230" t="s">
        <v>832</v>
      </c>
      <c r="B83" s="222">
        <v>1500</v>
      </c>
    </row>
    <row r="84" s="16" customFormat="1" ht="16.7" customHeight="1" spans="1:2">
      <c r="A84" s="227" t="s">
        <v>833</v>
      </c>
      <c r="B84" s="228">
        <v>8</v>
      </c>
    </row>
    <row r="85" ht="16.7" customHeight="1" spans="1:2">
      <c r="A85" s="223" t="s">
        <v>834</v>
      </c>
      <c r="B85" s="222">
        <v>8</v>
      </c>
    </row>
    <row r="86" s="16" customFormat="1" ht="16.7" customHeight="1" spans="1:2">
      <c r="A86" s="227" t="s">
        <v>835</v>
      </c>
      <c r="B86" s="228">
        <v>105</v>
      </c>
    </row>
    <row r="87" ht="16.7" customHeight="1" spans="1:2">
      <c r="A87" s="229" t="s">
        <v>836</v>
      </c>
      <c r="B87" s="222">
        <v>50</v>
      </c>
    </row>
    <row r="88" ht="16.7" customHeight="1" spans="1:2">
      <c r="A88" s="230" t="s">
        <v>837</v>
      </c>
      <c r="B88" s="222">
        <v>55</v>
      </c>
    </row>
    <row r="89" ht="16.7" customHeight="1" spans="1:2">
      <c r="A89" s="223" t="s">
        <v>838</v>
      </c>
      <c r="B89" s="222">
        <v>0</v>
      </c>
    </row>
    <row r="90" ht="16.7" customHeight="1" spans="1:2">
      <c r="A90" s="223" t="s">
        <v>839</v>
      </c>
      <c r="B90" s="222">
        <v>0</v>
      </c>
    </row>
    <row r="91" ht="16.7" customHeight="1" spans="1:2">
      <c r="A91" s="223" t="s">
        <v>840</v>
      </c>
      <c r="B91" s="222">
        <v>0</v>
      </c>
    </row>
    <row r="92" ht="16.7" customHeight="1" spans="1:2">
      <c r="A92" s="223" t="s">
        <v>841</v>
      </c>
      <c r="B92" s="222">
        <v>0</v>
      </c>
    </row>
  </sheetData>
  <mergeCells count="1">
    <mergeCell ref="A2:B2"/>
  </mergeCells>
  <pageMargins left="0.707638888888889" right="0.707638888888889" top="0.747916666666667" bottom="0.747916666666667" header="0.313888888888889" footer="0.313888888888889"/>
  <pageSetup paperSize="9" scale="94" fitToHeight="0" orientation="portrait"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pageSetUpPr fitToPage="1"/>
  </sheetPr>
  <dimension ref="A1:XFD14"/>
  <sheetViews>
    <sheetView showZeros="0" workbookViewId="0">
      <selection activeCell="E13" sqref="A1:E13"/>
    </sheetView>
  </sheetViews>
  <sheetFormatPr defaultColWidth="9" defaultRowHeight="14.25"/>
  <cols>
    <col min="1" max="1" width="19.875" style="208" customWidth="1"/>
    <col min="2" max="2" width="17.25" style="208" customWidth="1"/>
    <col min="3" max="3" width="14.125" style="208" customWidth="1"/>
    <col min="4" max="4" width="17.375" style="208" customWidth="1"/>
    <col min="5" max="5" width="15" style="208" customWidth="1"/>
    <col min="6" max="16384" width="9" style="208"/>
  </cols>
  <sheetData>
    <row r="1" spans="1:16384">
      <c r="A1" s="18" t="s">
        <v>26</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c r="IW1" s="18"/>
      <c r="IX1" s="18"/>
      <c r="IY1" s="18"/>
      <c r="IZ1" s="18"/>
      <c r="JA1" s="18"/>
      <c r="JB1" s="18"/>
      <c r="JC1" s="18"/>
      <c r="JD1" s="18"/>
      <c r="JE1" s="18"/>
      <c r="JF1" s="18"/>
      <c r="JG1" s="18"/>
      <c r="JH1" s="18"/>
      <c r="JI1" s="18"/>
      <c r="JJ1" s="18"/>
      <c r="JK1" s="18"/>
      <c r="JL1" s="18"/>
      <c r="JM1" s="18"/>
      <c r="JN1" s="18"/>
      <c r="JO1" s="18"/>
      <c r="JP1" s="18"/>
      <c r="JQ1" s="18"/>
      <c r="JR1" s="18"/>
      <c r="JS1" s="18"/>
      <c r="JT1" s="18"/>
      <c r="JU1" s="18"/>
      <c r="JV1" s="18"/>
      <c r="JW1" s="18"/>
      <c r="JX1" s="18"/>
      <c r="JY1" s="18"/>
      <c r="JZ1" s="18"/>
      <c r="KA1" s="18"/>
      <c r="KB1" s="18"/>
      <c r="KC1" s="18"/>
      <c r="KD1" s="18"/>
      <c r="KE1" s="18"/>
      <c r="KF1" s="18"/>
      <c r="KG1" s="18"/>
      <c r="KH1" s="18"/>
      <c r="KI1" s="18"/>
      <c r="KJ1" s="18"/>
      <c r="KK1" s="18"/>
      <c r="KL1" s="18"/>
      <c r="KM1" s="18"/>
      <c r="KN1" s="18"/>
      <c r="KO1" s="18"/>
      <c r="KP1" s="18"/>
      <c r="KQ1" s="18"/>
      <c r="KR1" s="18"/>
      <c r="KS1" s="18"/>
      <c r="KT1" s="18"/>
      <c r="KU1" s="18"/>
      <c r="KV1" s="18"/>
      <c r="KW1" s="18"/>
      <c r="KX1" s="18"/>
      <c r="KY1" s="18"/>
      <c r="KZ1" s="18"/>
      <c r="LA1" s="18"/>
      <c r="LB1" s="18"/>
      <c r="LC1" s="18"/>
      <c r="LD1" s="18"/>
      <c r="LE1" s="18"/>
      <c r="LF1" s="18"/>
      <c r="LG1" s="18"/>
      <c r="LH1" s="18"/>
      <c r="LI1" s="18"/>
      <c r="LJ1" s="18"/>
      <c r="LK1" s="18"/>
      <c r="LL1" s="18"/>
      <c r="LM1" s="18"/>
      <c r="LN1" s="18"/>
      <c r="LO1" s="18"/>
      <c r="LP1" s="18"/>
      <c r="LQ1" s="18"/>
      <c r="LR1" s="18"/>
      <c r="LS1" s="18"/>
      <c r="LT1" s="18"/>
      <c r="LU1" s="18"/>
      <c r="LV1" s="18"/>
      <c r="LW1" s="18"/>
      <c r="LX1" s="18"/>
      <c r="LY1" s="18"/>
      <c r="LZ1" s="18"/>
      <c r="MA1" s="18"/>
      <c r="MB1" s="18"/>
      <c r="MC1" s="18"/>
      <c r="MD1" s="18"/>
      <c r="ME1" s="18"/>
      <c r="MF1" s="18"/>
      <c r="MG1" s="18"/>
      <c r="MH1" s="18"/>
      <c r="MI1" s="18"/>
      <c r="MJ1" s="18"/>
      <c r="MK1" s="18"/>
      <c r="ML1" s="18"/>
      <c r="MM1" s="18"/>
      <c r="MN1" s="18"/>
      <c r="MO1" s="18"/>
      <c r="MP1" s="18"/>
      <c r="MQ1" s="18"/>
      <c r="MR1" s="18"/>
      <c r="MS1" s="18"/>
      <c r="MT1" s="18"/>
      <c r="MU1" s="18"/>
      <c r="MV1" s="18"/>
      <c r="MW1" s="18"/>
      <c r="MX1" s="18"/>
      <c r="MY1" s="18"/>
      <c r="MZ1" s="18"/>
      <c r="NA1" s="18"/>
      <c r="NB1" s="18"/>
      <c r="NC1" s="18"/>
      <c r="ND1" s="18"/>
      <c r="NE1" s="18"/>
      <c r="NF1" s="18"/>
      <c r="NG1" s="18"/>
      <c r="NH1" s="18"/>
      <c r="NI1" s="18"/>
      <c r="NJ1" s="18"/>
      <c r="NK1" s="18"/>
      <c r="NL1" s="18"/>
      <c r="NM1" s="18"/>
      <c r="NN1" s="18"/>
      <c r="NO1" s="18"/>
      <c r="NP1" s="18"/>
      <c r="NQ1" s="18"/>
      <c r="NR1" s="18"/>
      <c r="NS1" s="18"/>
      <c r="NT1" s="18"/>
      <c r="NU1" s="18"/>
      <c r="NV1" s="18"/>
      <c r="NW1" s="18"/>
      <c r="NX1" s="18"/>
      <c r="NY1" s="18"/>
      <c r="NZ1" s="18"/>
      <c r="OA1" s="18"/>
      <c r="OB1" s="18"/>
      <c r="OC1" s="18"/>
      <c r="OD1" s="18"/>
      <c r="OE1" s="18"/>
      <c r="OF1" s="18"/>
      <c r="OG1" s="18"/>
      <c r="OH1" s="18"/>
      <c r="OI1" s="18"/>
      <c r="OJ1" s="18"/>
      <c r="OK1" s="18"/>
      <c r="OL1" s="18"/>
      <c r="OM1" s="18"/>
      <c r="ON1" s="18"/>
      <c r="OO1" s="18"/>
      <c r="OP1" s="18"/>
      <c r="OQ1" s="18"/>
      <c r="OR1" s="18"/>
      <c r="OS1" s="18"/>
      <c r="OT1" s="18"/>
      <c r="OU1" s="18"/>
      <c r="OV1" s="18"/>
      <c r="OW1" s="18"/>
      <c r="OX1" s="18"/>
      <c r="OY1" s="18"/>
      <c r="OZ1" s="18"/>
      <c r="PA1" s="18"/>
      <c r="PB1" s="18"/>
      <c r="PC1" s="18"/>
      <c r="PD1" s="18"/>
      <c r="PE1" s="18"/>
      <c r="PF1" s="18"/>
      <c r="PG1" s="18"/>
      <c r="PH1" s="18"/>
      <c r="PI1" s="18"/>
      <c r="PJ1" s="18"/>
      <c r="PK1" s="18"/>
      <c r="PL1" s="18"/>
      <c r="PM1" s="18"/>
      <c r="PN1" s="18"/>
      <c r="PO1" s="18"/>
      <c r="PP1" s="18"/>
      <c r="PQ1" s="18"/>
      <c r="PR1" s="18"/>
      <c r="PS1" s="18"/>
      <c r="PT1" s="18"/>
      <c r="PU1" s="18"/>
      <c r="PV1" s="18"/>
      <c r="PW1" s="18"/>
      <c r="PX1" s="18"/>
      <c r="PY1" s="18"/>
      <c r="PZ1" s="18"/>
      <c r="QA1" s="18"/>
      <c r="QB1" s="18"/>
      <c r="QC1" s="18"/>
      <c r="QD1" s="18"/>
      <c r="QE1" s="18"/>
      <c r="QF1" s="18"/>
      <c r="QG1" s="18"/>
      <c r="QH1" s="18"/>
      <c r="QI1" s="18"/>
      <c r="QJ1" s="18"/>
      <c r="QK1" s="18"/>
      <c r="QL1" s="18"/>
      <c r="QM1" s="18"/>
      <c r="QN1" s="18"/>
      <c r="QO1" s="18"/>
      <c r="QP1" s="18"/>
      <c r="QQ1" s="18"/>
      <c r="QR1" s="18"/>
      <c r="QS1" s="18"/>
      <c r="QT1" s="18"/>
      <c r="QU1" s="18"/>
      <c r="QV1" s="18"/>
      <c r="QW1" s="18"/>
      <c r="QX1" s="18"/>
      <c r="QY1" s="18"/>
      <c r="QZ1" s="18"/>
      <c r="RA1" s="18"/>
      <c r="RB1" s="18"/>
      <c r="RC1" s="18"/>
      <c r="RD1" s="18"/>
      <c r="RE1" s="18"/>
      <c r="RF1" s="18"/>
      <c r="RG1" s="18"/>
      <c r="RH1" s="18"/>
      <c r="RI1" s="18"/>
      <c r="RJ1" s="18"/>
      <c r="RK1" s="18"/>
      <c r="RL1" s="18"/>
      <c r="RM1" s="18"/>
      <c r="RN1" s="18"/>
      <c r="RO1" s="18"/>
      <c r="RP1" s="18"/>
      <c r="RQ1" s="18"/>
      <c r="RR1" s="18"/>
      <c r="RS1" s="18"/>
      <c r="RT1" s="18"/>
      <c r="RU1" s="18"/>
      <c r="RV1" s="18"/>
      <c r="RW1" s="18"/>
      <c r="RX1" s="18"/>
      <c r="RY1" s="18"/>
      <c r="RZ1" s="18"/>
      <c r="SA1" s="18"/>
      <c r="SB1" s="18"/>
      <c r="SC1" s="18"/>
      <c r="SD1" s="18"/>
      <c r="SE1" s="18"/>
      <c r="SF1" s="18"/>
      <c r="SG1" s="18"/>
      <c r="SH1" s="18"/>
      <c r="SI1" s="18"/>
      <c r="SJ1" s="18"/>
      <c r="SK1" s="18"/>
      <c r="SL1" s="18"/>
      <c r="SM1" s="18"/>
      <c r="SN1" s="18"/>
      <c r="SO1" s="18"/>
      <c r="SP1" s="18"/>
      <c r="SQ1" s="18"/>
      <c r="SR1" s="18"/>
      <c r="SS1" s="18"/>
      <c r="ST1" s="18"/>
      <c r="SU1" s="18"/>
      <c r="SV1" s="18"/>
      <c r="SW1" s="18"/>
      <c r="SX1" s="18"/>
      <c r="SY1" s="18"/>
      <c r="SZ1" s="18"/>
      <c r="TA1" s="18"/>
      <c r="TB1" s="18"/>
      <c r="TC1" s="18"/>
      <c r="TD1" s="18"/>
      <c r="TE1" s="18"/>
      <c r="TF1" s="18"/>
      <c r="TG1" s="18"/>
      <c r="TH1" s="18"/>
      <c r="TI1" s="18"/>
      <c r="TJ1" s="18"/>
      <c r="TK1" s="18"/>
      <c r="TL1" s="18"/>
      <c r="TM1" s="18"/>
      <c r="TN1" s="18"/>
      <c r="TO1" s="18"/>
      <c r="TP1" s="18"/>
      <c r="TQ1" s="18"/>
      <c r="TR1" s="18"/>
      <c r="TS1" s="18"/>
      <c r="TT1" s="18"/>
      <c r="TU1" s="18"/>
      <c r="TV1" s="18"/>
      <c r="TW1" s="18"/>
      <c r="TX1" s="18"/>
      <c r="TY1" s="18"/>
      <c r="TZ1" s="18"/>
      <c r="UA1" s="18"/>
      <c r="UB1" s="18"/>
      <c r="UC1" s="18"/>
      <c r="UD1" s="18"/>
      <c r="UE1" s="18"/>
      <c r="UF1" s="18"/>
      <c r="UG1" s="18"/>
      <c r="UH1" s="18"/>
      <c r="UI1" s="18"/>
      <c r="UJ1" s="18"/>
      <c r="UK1" s="18"/>
      <c r="UL1" s="18"/>
      <c r="UM1" s="18"/>
      <c r="UN1" s="18"/>
      <c r="UO1" s="18"/>
      <c r="UP1" s="18"/>
      <c r="UQ1" s="18"/>
      <c r="UR1" s="18"/>
      <c r="US1" s="18"/>
      <c r="UT1" s="18"/>
      <c r="UU1" s="18"/>
      <c r="UV1" s="18"/>
      <c r="UW1" s="18"/>
      <c r="UX1" s="18"/>
      <c r="UY1" s="18"/>
      <c r="UZ1" s="18"/>
      <c r="VA1" s="18"/>
      <c r="VB1" s="18"/>
      <c r="VC1" s="18"/>
      <c r="VD1" s="18"/>
      <c r="VE1" s="18"/>
      <c r="VF1" s="18"/>
      <c r="VG1" s="18"/>
      <c r="VH1" s="18"/>
      <c r="VI1" s="18"/>
      <c r="VJ1" s="18"/>
      <c r="VK1" s="18"/>
      <c r="VL1" s="18"/>
      <c r="VM1" s="18"/>
      <c r="VN1" s="18"/>
      <c r="VO1" s="18"/>
      <c r="VP1" s="18"/>
      <c r="VQ1" s="18"/>
      <c r="VR1" s="18"/>
      <c r="VS1" s="18"/>
      <c r="VT1" s="18"/>
      <c r="VU1" s="18"/>
      <c r="VV1" s="18"/>
      <c r="VW1" s="18"/>
      <c r="VX1" s="18"/>
      <c r="VY1" s="18"/>
      <c r="VZ1" s="18"/>
      <c r="WA1" s="18"/>
      <c r="WB1" s="18"/>
      <c r="WC1" s="18"/>
      <c r="WD1" s="18"/>
      <c r="WE1" s="18"/>
      <c r="WF1" s="18"/>
      <c r="WG1" s="18"/>
      <c r="WH1" s="18"/>
      <c r="WI1" s="18"/>
      <c r="WJ1" s="18"/>
      <c r="WK1" s="18"/>
      <c r="WL1" s="18"/>
      <c r="WM1" s="18"/>
      <c r="WN1" s="18"/>
      <c r="WO1" s="18"/>
      <c r="WP1" s="18"/>
      <c r="WQ1" s="18"/>
      <c r="WR1" s="18"/>
      <c r="WS1" s="18"/>
      <c r="WT1" s="18"/>
      <c r="WU1" s="18"/>
      <c r="WV1" s="18"/>
      <c r="WW1" s="18"/>
      <c r="WX1" s="18"/>
      <c r="WY1" s="18"/>
      <c r="WZ1" s="18"/>
      <c r="XA1" s="18"/>
      <c r="XB1" s="18"/>
      <c r="XC1" s="18"/>
      <c r="XD1" s="18"/>
      <c r="XE1" s="18"/>
      <c r="XF1" s="18"/>
      <c r="XG1" s="18"/>
      <c r="XH1" s="18"/>
      <c r="XI1" s="18"/>
      <c r="XJ1" s="18"/>
      <c r="XK1" s="18"/>
      <c r="XL1" s="18"/>
      <c r="XM1" s="18"/>
      <c r="XN1" s="18"/>
      <c r="XO1" s="18"/>
      <c r="XP1" s="18"/>
      <c r="XQ1" s="18"/>
      <c r="XR1" s="18"/>
      <c r="XS1" s="18"/>
      <c r="XT1" s="18"/>
      <c r="XU1" s="18"/>
      <c r="XV1" s="18"/>
      <c r="XW1" s="18"/>
      <c r="XX1" s="18"/>
      <c r="XY1" s="18"/>
      <c r="XZ1" s="18"/>
      <c r="YA1" s="18"/>
      <c r="YB1" s="18"/>
      <c r="YC1" s="18"/>
      <c r="YD1" s="18"/>
      <c r="YE1" s="18"/>
      <c r="YF1" s="18"/>
      <c r="YG1" s="18"/>
      <c r="YH1" s="18"/>
      <c r="YI1" s="18"/>
      <c r="YJ1" s="18"/>
      <c r="YK1" s="18"/>
      <c r="YL1" s="18"/>
      <c r="YM1" s="18"/>
      <c r="YN1" s="18"/>
      <c r="YO1" s="18"/>
      <c r="YP1" s="18"/>
      <c r="YQ1" s="18"/>
      <c r="YR1" s="18"/>
      <c r="YS1" s="18"/>
      <c r="YT1" s="18"/>
      <c r="YU1" s="18"/>
      <c r="YV1" s="18"/>
      <c r="YW1" s="18"/>
      <c r="YX1" s="18"/>
      <c r="YY1" s="18"/>
      <c r="YZ1" s="18"/>
      <c r="ZA1" s="18"/>
      <c r="ZB1" s="18"/>
      <c r="ZC1" s="18"/>
      <c r="ZD1" s="18"/>
      <c r="ZE1" s="18"/>
      <c r="ZF1" s="18"/>
      <c r="ZG1" s="18"/>
      <c r="ZH1" s="18"/>
      <c r="ZI1" s="18"/>
      <c r="ZJ1" s="18"/>
      <c r="ZK1" s="18"/>
      <c r="ZL1" s="18"/>
      <c r="ZM1" s="18"/>
      <c r="ZN1" s="18"/>
      <c r="ZO1" s="18"/>
      <c r="ZP1" s="18"/>
      <c r="ZQ1" s="18"/>
      <c r="ZR1" s="18"/>
      <c r="ZS1" s="18"/>
      <c r="ZT1" s="18"/>
      <c r="ZU1" s="18"/>
      <c r="ZV1" s="18"/>
      <c r="ZW1" s="18"/>
      <c r="ZX1" s="18"/>
      <c r="ZY1" s="18"/>
      <c r="ZZ1" s="18"/>
      <c r="AAA1" s="18"/>
      <c r="AAB1" s="18"/>
      <c r="AAC1" s="18"/>
      <c r="AAD1" s="18"/>
      <c r="AAE1" s="18"/>
      <c r="AAF1" s="18"/>
      <c r="AAG1" s="18"/>
      <c r="AAH1" s="18"/>
      <c r="AAI1" s="18"/>
      <c r="AAJ1" s="18"/>
      <c r="AAK1" s="18"/>
      <c r="AAL1" s="18"/>
      <c r="AAM1" s="18"/>
      <c r="AAN1" s="18"/>
      <c r="AAO1" s="18"/>
      <c r="AAP1" s="18"/>
      <c r="AAQ1" s="18"/>
      <c r="AAR1" s="18"/>
      <c r="AAS1" s="18"/>
      <c r="AAT1" s="18"/>
      <c r="AAU1" s="18"/>
      <c r="AAV1" s="18"/>
      <c r="AAW1" s="18"/>
      <c r="AAX1" s="18"/>
      <c r="AAY1" s="18"/>
      <c r="AAZ1" s="18"/>
      <c r="ABA1" s="18"/>
      <c r="ABB1" s="18"/>
      <c r="ABC1" s="18"/>
      <c r="ABD1" s="18"/>
      <c r="ABE1" s="18"/>
      <c r="ABF1" s="18"/>
      <c r="ABG1" s="18"/>
      <c r="ABH1" s="18"/>
      <c r="ABI1" s="18"/>
      <c r="ABJ1" s="18"/>
      <c r="ABK1" s="18"/>
      <c r="ABL1" s="18"/>
      <c r="ABM1" s="18"/>
      <c r="ABN1" s="18"/>
      <c r="ABO1" s="18"/>
      <c r="ABP1" s="18"/>
      <c r="ABQ1" s="18"/>
      <c r="ABR1" s="18"/>
      <c r="ABS1" s="18"/>
      <c r="ABT1" s="18"/>
      <c r="ABU1" s="18"/>
      <c r="ABV1" s="18"/>
      <c r="ABW1" s="18"/>
      <c r="ABX1" s="18"/>
      <c r="ABY1" s="18"/>
      <c r="ABZ1" s="18"/>
      <c r="ACA1" s="18"/>
      <c r="ACB1" s="18"/>
      <c r="ACC1" s="18"/>
      <c r="ACD1" s="18"/>
      <c r="ACE1" s="18"/>
      <c r="ACF1" s="18"/>
      <c r="ACG1" s="18"/>
      <c r="ACH1" s="18"/>
      <c r="ACI1" s="18"/>
      <c r="ACJ1" s="18"/>
      <c r="ACK1" s="18"/>
      <c r="ACL1" s="18"/>
      <c r="ACM1" s="18"/>
      <c r="ACN1" s="18"/>
      <c r="ACO1" s="18"/>
      <c r="ACP1" s="18"/>
      <c r="ACQ1" s="18"/>
      <c r="ACR1" s="18"/>
      <c r="ACS1" s="18"/>
      <c r="ACT1" s="18"/>
      <c r="ACU1" s="18"/>
      <c r="ACV1" s="18"/>
      <c r="ACW1" s="18"/>
      <c r="ACX1" s="18"/>
      <c r="ACY1" s="18"/>
      <c r="ACZ1" s="18"/>
      <c r="ADA1" s="18"/>
      <c r="ADB1" s="18"/>
      <c r="ADC1" s="18"/>
      <c r="ADD1" s="18"/>
      <c r="ADE1" s="18"/>
      <c r="ADF1" s="18"/>
      <c r="ADG1" s="18"/>
      <c r="ADH1" s="18"/>
      <c r="ADI1" s="18"/>
      <c r="ADJ1" s="18"/>
      <c r="ADK1" s="18"/>
      <c r="ADL1" s="18"/>
      <c r="ADM1" s="18"/>
      <c r="ADN1" s="18"/>
      <c r="ADO1" s="18"/>
      <c r="ADP1" s="18"/>
      <c r="ADQ1" s="18"/>
      <c r="ADR1" s="18"/>
      <c r="ADS1" s="18"/>
      <c r="ADT1" s="18"/>
      <c r="ADU1" s="18"/>
      <c r="ADV1" s="18"/>
      <c r="ADW1" s="18"/>
      <c r="ADX1" s="18"/>
      <c r="ADY1" s="18"/>
      <c r="ADZ1" s="18"/>
      <c r="AEA1" s="18"/>
      <c r="AEB1" s="18"/>
      <c r="AEC1" s="18"/>
      <c r="AED1" s="18"/>
      <c r="AEE1" s="18"/>
      <c r="AEF1" s="18"/>
      <c r="AEG1" s="18"/>
      <c r="AEH1" s="18"/>
      <c r="AEI1" s="18"/>
      <c r="AEJ1" s="18"/>
      <c r="AEK1" s="18"/>
      <c r="AEL1" s="18"/>
      <c r="AEM1" s="18"/>
      <c r="AEN1" s="18"/>
      <c r="AEO1" s="18"/>
      <c r="AEP1" s="18"/>
      <c r="AEQ1" s="18"/>
      <c r="AER1" s="18"/>
      <c r="AES1" s="18"/>
      <c r="AET1" s="18"/>
      <c r="AEU1" s="18"/>
      <c r="AEV1" s="18"/>
      <c r="AEW1" s="18"/>
      <c r="AEX1" s="18"/>
      <c r="AEY1" s="18"/>
      <c r="AEZ1" s="18"/>
      <c r="AFA1" s="18"/>
      <c r="AFB1" s="18"/>
      <c r="AFC1" s="18"/>
      <c r="AFD1" s="18"/>
      <c r="AFE1" s="18"/>
      <c r="AFF1" s="18"/>
      <c r="AFG1" s="18"/>
      <c r="AFH1" s="18"/>
      <c r="AFI1" s="18"/>
      <c r="AFJ1" s="18"/>
      <c r="AFK1" s="18"/>
      <c r="AFL1" s="18"/>
      <c r="AFM1" s="18"/>
      <c r="AFN1" s="18"/>
      <c r="AFO1" s="18"/>
      <c r="AFP1" s="18"/>
      <c r="AFQ1" s="18"/>
      <c r="AFR1" s="18"/>
      <c r="AFS1" s="18"/>
      <c r="AFT1" s="18"/>
      <c r="AFU1" s="18"/>
      <c r="AFV1" s="18"/>
      <c r="AFW1" s="18"/>
      <c r="AFX1" s="18"/>
      <c r="AFY1" s="18"/>
      <c r="AFZ1" s="18"/>
      <c r="AGA1" s="18"/>
      <c r="AGB1" s="18"/>
      <c r="AGC1" s="18"/>
      <c r="AGD1" s="18"/>
      <c r="AGE1" s="18"/>
      <c r="AGF1" s="18"/>
      <c r="AGG1" s="18"/>
      <c r="AGH1" s="18"/>
      <c r="AGI1" s="18"/>
      <c r="AGJ1" s="18"/>
      <c r="AGK1" s="18"/>
      <c r="AGL1" s="18"/>
      <c r="AGM1" s="18"/>
      <c r="AGN1" s="18"/>
      <c r="AGO1" s="18"/>
      <c r="AGP1" s="18"/>
      <c r="AGQ1" s="18"/>
      <c r="AGR1" s="18"/>
      <c r="AGS1" s="18"/>
      <c r="AGT1" s="18"/>
      <c r="AGU1" s="18"/>
      <c r="AGV1" s="18"/>
      <c r="AGW1" s="18"/>
      <c r="AGX1" s="18"/>
      <c r="AGY1" s="18"/>
      <c r="AGZ1" s="18"/>
      <c r="AHA1" s="18"/>
      <c r="AHB1" s="18"/>
      <c r="AHC1" s="18"/>
      <c r="AHD1" s="18"/>
      <c r="AHE1" s="18"/>
      <c r="AHF1" s="18"/>
      <c r="AHG1" s="18"/>
      <c r="AHH1" s="18"/>
      <c r="AHI1" s="18"/>
      <c r="AHJ1" s="18"/>
      <c r="AHK1" s="18"/>
      <c r="AHL1" s="18"/>
      <c r="AHM1" s="18"/>
      <c r="AHN1" s="18"/>
      <c r="AHO1" s="18"/>
      <c r="AHP1" s="18"/>
      <c r="AHQ1" s="18"/>
      <c r="AHR1" s="18"/>
      <c r="AHS1" s="18"/>
      <c r="AHT1" s="18"/>
      <c r="AHU1" s="18"/>
      <c r="AHV1" s="18"/>
      <c r="AHW1" s="18"/>
      <c r="AHX1" s="18"/>
      <c r="AHY1" s="18"/>
      <c r="AHZ1" s="18"/>
      <c r="AIA1" s="18"/>
      <c r="AIB1" s="18"/>
      <c r="AIC1" s="18"/>
      <c r="AID1" s="18"/>
      <c r="AIE1" s="18"/>
      <c r="AIF1" s="18"/>
      <c r="AIG1" s="18"/>
      <c r="AIH1" s="18"/>
      <c r="AII1" s="18"/>
      <c r="AIJ1" s="18"/>
      <c r="AIK1" s="18"/>
      <c r="AIL1" s="18"/>
      <c r="AIM1" s="18"/>
      <c r="AIN1" s="18"/>
      <c r="AIO1" s="18"/>
      <c r="AIP1" s="18"/>
      <c r="AIQ1" s="18"/>
      <c r="AIR1" s="18"/>
      <c r="AIS1" s="18"/>
      <c r="AIT1" s="18"/>
      <c r="AIU1" s="18"/>
      <c r="AIV1" s="18"/>
      <c r="AIW1" s="18"/>
      <c r="AIX1" s="18"/>
      <c r="AIY1" s="18"/>
      <c r="AIZ1" s="18"/>
      <c r="AJA1" s="18"/>
      <c r="AJB1" s="18"/>
      <c r="AJC1" s="18"/>
      <c r="AJD1" s="18"/>
      <c r="AJE1" s="18"/>
      <c r="AJF1" s="18"/>
      <c r="AJG1" s="18"/>
      <c r="AJH1" s="18"/>
      <c r="AJI1" s="18"/>
      <c r="AJJ1" s="18"/>
      <c r="AJK1" s="18"/>
      <c r="AJL1" s="18"/>
      <c r="AJM1" s="18"/>
      <c r="AJN1" s="18"/>
      <c r="AJO1" s="18"/>
      <c r="AJP1" s="18"/>
      <c r="AJQ1" s="18"/>
      <c r="AJR1" s="18"/>
      <c r="AJS1" s="18"/>
      <c r="AJT1" s="18"/>
      <c r="AJU1" s="18"/>
      <c r="AJV1" s="18"/>
      <c r="AJW1" s="18"/>
      <c r="AJX1" s="18"/>
      <c r="AJY1" s="18"/>
      <c r="AJZ1" s="18"/>
      <c r="AKA1" s="18"/>
      <c r="AKB1" s="18"/>
      <c r="AKC1" s="18"/>
      <c r="AKD1" s="18"/>
      <c r="AKE1" s="18"/>
      <c r="AKF1" s="18"/>
      <c r="AKG1" s="18"/>
      <c r="AKH1" s="18"/>
      <c r="AKI1" s="18"/>
      <c r="AKJ1" s="18"/>
      <c r="AKK1" s="18"/>
      <c r="AKL1" s="18"/>
      <c r="AKM1" s="18"/>
      <c r="AKN1" s="18"/>
      <c r="AKO1" s="18"/>
      <c r="AKP1" s="18"/>
      <c r="AKQ1" s="18"/>
      <c r="AKR1" s="18"/>
      <c r="AKS1" s="18"/>
      <c r="AKT1" s="18"/>
      <c r="AKU1" s="18"/>
      <c r="AKV1" s="18"/>
      <c r="AKW1" s="18"/>
      <c r="AKX1" s="18"/>
      <c r="AKY1" s="18"/>
      <c r="AKZ1" s="18"/>
      <c r="ALA1" s="18"/>
      <c r="ALB1" s="18"/>
      <c r="ALC1" s="18"/>
      <c r="ALD1" s="18"/>
      <c r="ALE1" s="18"/>
      <c r="ALF1" s="18"/>
      <c r="ALG1" s="18"/>
      <c r="ALH1" s="18"/>
      <c r="ALI1" s="18"/>
      <c r="ALJ1" s="18"/>
      <c r="ALK1" s="18"/>
      <c r="ALL1" s="18"/>
      <c r="ALM1" s="18"/>
      <c r="ALN1" s="18"/>
      <c r="ALO1" s="18"/>
      <c r="ALP1" s="18"/>
      <c r="ALQ1" s="18"/>
      <c r="ALR1" s="18"/>
      <c r="ALS1" s="18"/>
      <c r="ALT1" s="18"/>
      <c r="ALU1" s="18"/>
      <c r="ALV1" s="18"/>
      <c r="ALW1" s="18"/>
      <c r="ALX1" s="18"/>
      <c r="ALY1" s="18"/>
      <c r="ALZ1" s="18"/>
      <c r="AMA1" s="18"/>
      <c r="AMB1" s="18"/>
      <c r="AMC1" s="18"/>
      <c r="AMD1" s="18"/>
      <c r="AME1" s="18"/>
      <c r="AMF1" s="18"/>
      <c r="AMG1" s="18"/>
      <c r="AMH1" s="18"/>
      <c r="AMI1" s="18"/>
      <c r="AMJ1" s="18"/>
      <c r="AMK1" s="18"/>
      <c r="AML1" s="18"/>
      <c r="AMM1" s="18"/>
      <c r="AMN1" s="18"/>
      <c r="AMO1" s="18"/>
      <c r="AMP1" s="18"/>
      <c r="AMQ1" s="18"/>
      <c r="AMR1" s="18"/>
      <c r="AMS1" s="18"/>
      <c r="AMT1" s="18"/>
      <c r="AMU1" s="18"/>
      <c r="AMV1" s="18"/>
      <c r="AMW1" s="18"/>
      <c r="AMX1" s="18"/>
      <c r="AMY1" s="18"/>
      <c r="AMZ1" s="18"/>
      <c r="ANA1" s="18"/>
      <c r="ANB1" s="18"/>
      <c r="ANC1" s="18"/>
      <c r="AND1" s="18"/>
      <c r="ANE1" s="18"/>
      <c r="ANF1" s="18"/>
      <c r="ANG1" s="18"/>
      <c r="ANH1" s="18"/>
      <c r="ANI1" s="18"/>
      <c r="ANJ1" s="18"/>
      <c r="ANK1" s="18"/>
      <c r="ANL1" s="18"/>
      <c r="ANM1" s="18"/>
      <c r="ANN1" s="18"/>
      <c r="ANO1" s="18"/>
      <c r="ANP1" s="18"/>
      <c r="ANQ1" s="18"/>
      <c r="ANR1" s="18"/>
      <c r="ANS1" s="18"/>
      <c r="ANT1" s="18"/>
      <c r="ANU1" s="18"/>
      <c r="ANV1" s="18"/>
      <c r="ANW1" s="18"/>
      <c r="ANX1" s="18"/>
      <c r="ANY1" s="18"/>
      <c r="ANZ1" s="18"/>
      <c r="AOA1" s="18"/>
      <c r="AOB1" s="18"/>
      <c r="AOC1" s="18"/>
      <c r="AOD1" s="18"/>
      <c r="AOE1" s="18"/>
      <c r="AOF1" s="18"/>
      <c r="AOG1" s="18"/>
      <c r="AOH1" s="18"/>
      <c r="AOI1" s="18"/>
      <c r="AOJ1" s="18"/>
      <c r="AOK1" s="18"/>
      <c r="AOL1" s="18"/>
      <c r="AOM1" s="18"/>
      <c r="AON1" s="18"/>
      <c r="AOO1" s="18"/>
      <c r="AOP1" s="18"/>
      <c r="AOQ1" s="18"/>
      <c r="AOR1" s="18"/>
      <c r="AOS1" s="18"/>
      <c r="AOT1" s="18"/>
      <c r="AOU1" s="18"/>
      <c r="AOV1" s="18"/>
      <c r="AOW1" s="18"/>
      <c r="AOX1" s="18"/>
      <c r="AOY1" s="18"/>
      <c r="AOZ1" s="18"/>
      <c r="APA1" s="18"/>
      <c r="APB1" s="18"/>
      <c r="APC1" s="18"/>
      <c r="APD1" s="18"/>
      <c r="APE1" s="18"/>
      <c r="APF1" s="18"/>
      <c r="APG1" s="18"/>
      <c r="APH1" s="18"/>
      <c r="API1" s="18"/>
      <c r="APJ1" s="18"/>
      <c r="APK1" s="18"/>
      <c r="APL1" s="18"/>
      <c r="APM1" s="18"/>
      <c r="APN1" s="18"/>
      <c r="APO1" s="18"/>
      <c r="APP1" s="18"/>
      <c r="APQ1" s="18"/>
      <c r="APR1" s="18"/>
      <c r="APS1" s="18"/>
      <c r="APT1" s="18"/>
      <c r="APU1" s="18"/>
      <c r="APV1" s="18"/>
      <c r="APW1" s="18"/>
      <c r="APX1" s="18"/>
      <c r="APY1" s="18"/>
      <c r="APZ1" s="18"/>
      <c r="AQA1" s="18"/>
      <c r="AQB1" s="18"/>
      <c r="AQC1" s="18"/>
      <c r="AQD1" s="18"/>
      <c r="AQE1" s="18"/>
      <c r="AQF1" s="18"/>
      <c r="AQG1" s="18"/>
      <c r="AQH1" s="18"/>
      <c r="AQI1" s="18"/>
      <c r="AQJ1" s="18"/>
      <c r="AQK1" s="18"/>
      <c r="AQL1" s="18"/>
      <c r="AQM1" s="18"/>
      <c r="AQN1" s="18"/>
      <c r="AQO1" s="18"/>
      <c r="AQP1" s="18"/>
      <c r="AQQ1" s="18"/>
      <c r="AQR1" s="18"/>
      <c r="AQS1" s="18"/>
      <c r="AQT1" s="18"/>
      <c r="AQU1" s="18"/>
      <c r="AQV1" s="18"/>
      <c r="AQW1" s="18"/>
      <c r="AQX1" s="18"/>
      <c r="AQY1" s="18"/>
      <c r="AQZ1" s="18"/>
      <c r="ARA1" s="18"/>
      <c r="ARB1" s="18"/>
      <c r="ARC1" s="18"/>
      <c r="ARD1" s="18"/>
      <c r="ARE1" s="18"/>
      <c r="ARF1" s="18"/>
      <c r="ARG1" s="18"/>
      <c r="ARH1" s="18"/>
      <c r="ARI1" s="18"/>
      <c r="ARJ1" s="18"/>
      <c r="ARK1" s="18"/>
      <c r="ARL1" s="18"/>
      <c r="ARM1" s="18"/>
      <c r="ARN1" s="18"/>
      <c r="ARO1" s="18"/>
      <c r="ARP1" s="18"/>
      <c r="ARQ1" s="18"/>
      <c r="ARR1" s="18"/>
      <c r="ARS1" s="18"/>
      <c r="ART1" s="18"/>
      <c r="ARU1" s="18"/>
      <c r="ARV1" s="18"/>
      <c r="ARW1" s="18"/>
      <c r="ARX1" s="18"/>
      <c r="ARY1" s="18"/>
      <c r="ARZ1" s="18"/>
      <c r="ASA1" s="18"/>
      <c r="ASB1" s="18"/>
      <c r="ASC1" s="18"/>
      <c r="ASD1" s="18"/>
      <c r="ASE1" s="18"/>
      <c r="ASF1" s="18"/>
      <c r="ASG1" s="18"/>
      <c r="ASH1" s="18"/>
      <c r="ASI1" s="18"/>
      <c r="ASJ1" s="18"/>
      <c r="ASK1" s="18"/>
      <c r="ASL1" s="18"/>
      <c r="ASM1" s="18"/>
      <c r="ASN1" s="18"/>
      <c r="ASO1" s="18"/>
      <c r="ASP1" s="18"/>
      <c r="ASQ1" s="18"/>
      <c r="ASR1" s="18"/>
      <c r="ASS1" s="18"/>
      <c r="AST1" s="18"/>
      <c r="ASU1" s="18"/>
      <c r="ASV1" s="18"/>
      <c r="ASW1" s="18"/>
      <c r="ASX1" s="18"/>
      <c r="ASY1" s="18"/>
      <c r="ASZ1" s="18"/>
      <c r="ATA1" s="18"/>
      <c r="ATB1" s="18"/>
      <c r="ATC1" s="18"/>
      <c r="ATD1" s="18"/>
      <c r="ATE1" s="18"/>
      <c r="ATF1" s="18"/>
      <c r="ATG1" s="18"/>
      <c r="ATH1" s="18"/>
      <c r="ATI1" s="18"/>
      <c r="ATJ1" s="18"/>
      <c r="ATK1" s="18"/>
      <c r="ATL1" s="18"/>
      <c r="ATM1" s="18"/>
      <c r="ATN1" s="18"/>
      <c r="ATO1" s="18"/>
      <c r="ATP1" s="18"/>
      <c r="ATQ1" s="18"/>
      <c r="ATR1" s="18"/>
      <c r="ATS1" s="18"/>
      <c r="ATT1" s="18"/>
      <c r="ATU1" s="18"/>
      <c r="ATV1" s="18"/>
      <c r="ATW1" s="18"/>
      <c r="ATX1" s="18"/>
      <c r="ATY1" s="18"/>
      <c r="ATZ1" s="18"/>
      <c r="AUA1" s="18"/>
      <c r="AUB1" s="18"/>
      <c r="AUC1" s="18"/>
      <c r="AUD1" s="18"/>
      <c r="AUE1" s="18"/>
      <c r="AUF1" s="18"/>
      <c r="AUG1" s="18"/>
      <c r="AUH1" s="18"/>
      <c r="AUI1" s="18"/>
      <c r="AUJ1" s="18"/>
      <c r="AUK1" s="18"/>
      <c r="AUL1" s="18"/>
      <c r="AUM1" s="18"/>
      <c r="AUN1" s="18"/>
      <c r="AUO1" s="18"/>
      <c r="AUP1" s="18"/>
      <c r="AUQ1" s="18"/>
      <c r="AUR1" s="18"/>
      <c r="AUS1" s="18"/>
      <c r="AUT1" s="18"/>
      <c r="AUU1" s="18"/>
      <c r="AUV1" s="18"/>
      <c r="AUW1" s="18"/>
      <c r="AUX1" s="18"/>
      <c r="AUY1" s="18"/>
      <c r="AUZ1" s="18"/>
      <c r="AVA1" s="18"/>
      <c r="AVB1" s="18"/>
      <c r="AVC1" s="18"/>
      <c r="AVD1" s="18"/>
      <c r="AVE1" s="18"/>
      <c r="AVF1" s="18"/>
      <c r="AVG1" s="18"/>
      <c r="AVH1" s="18"/>
      <c r="AVI1" s="18"/>
      <c r="AVJ1" s="18"/>
      <c r="AVK1" s="18"/>
      <c r="AVL1" s="18"/>
      <c r="AVM1" s="18"/>
      <c r="AVN1" s="18"/>
      <c r="AVO1" s="18"/>
      <c r="AVP1" s="18"/>
      <c r="AVQ1" s="18"/>
      <c r="AVR1" s="18"/>
      <c r="AVS1" s="18"/>
      <c r="AVT1" s="18"/>
      <c r="AVU1" s="18"/>
      <c r="AVV1" s="18"/>
      <c r="AVW1" s="18"/>
      <c r="AVX1" s="18"/>
      <c r="AVY1" s="18"/>
      <c r="AVZ1" s="18"/>
      <c r="AWA1" s="18"/>
      <c r="AWB1" s="18"/>
      <c r="AWC1" s="18"/>
      <c r="AWD1" s="18"/>
      <c r="AWE1" s="18"/>
      <c r="AWF1" s="18"/>
      <c r="AWG1" s="18"/>
      <c r="AWH1" s="18"/>
      <c r="AWI1" s="18"/>
      <c r="AWJ1" s="18"/>
      <c r="AWK1" s="18"/>
      <c r="AWL1" s="18"/>
      <c r="AWM1" s="18"/>
      <c r="AWN1" s="18"/>
      <c r="AWO1" s="18"/>
      <c r="AWP1" s="18"/>
      <c r="AWQ1" s="18"/>
      <c r="AWR1" s="18"/>
      <c r="AWS1" s="18"/>
      <c r="AWT1" s="18"/>
      <c r="AWU1" s="18"/>
      <c r="AWV1" s="18"/>
      <c r="AWW1" s="18"/>
      <c r="AWX1" s="18"/>
      <c r="AWY1" s="18"/>
      <c r="AWZ1" s="18"/>
      <c r="AXA1" s="18"/>
      <c r="AXB1" s="18"/>
      <c r="AXC1" s="18"/>
      <c r="AXD1" s="18"/>
      <c r="AXE1" s="18"/>
      <c r="AXF1" s="18"/>
      <c r="AXG1" s="18"/>
      <c r="AXH1" s="18"/>
      <c r="AXI1" s="18"/>
      <c r="AXJ1" s="18"/>
      <c r="AXK1" s="18"/>
      <c r="AXL1" s="18"/>
      <c r="AXM1" s="18"/>
      <c r="AXN1" s="18"/>
      <c r="AXO1" s="18"/>
      <c r="AXP1" s="18"/>
      <c r="AXQ1" s="18"/>
      <c r="AXR1" s="18"/>
      <c r="AXS1" s="18"/>
      <c r="AXT1" s="18"/>
      <c r="AXU1" s="18"/>
      <c r="AXV1" s="18"/>
      <c r="AXW1" s="18"/>
      <c r="AXX1" s="18"/>
      <c r="AXY1" s="18"/>
      <c r="AXZ1" s="18"/>
      <c r="AYA1" s="18"/>
      <c r="AYB1" s="18"/>
      <c r="AYC1" s="18"/>
      <c r="AYD1" s="18"/>
      <c r="AYE1" s="18"/>
      <c r="AYF1" s="18"/>
      <c r="AYG1" s="18"/>
      <c r="AYH1" s="18"/>
      <c r="AYI1" s="18"/>
      <c r="AYJ1" s="18"/>
      <c r="AYK1" s="18"/>
      <c r="AYL1" s="18"/>
      <c r="AYM1" s="18"/>
      <c r="AYN1" s="18"/>
      <c r="AYO1" s="18"/>
      <c r="AYP1" s="18"/>
      <c r="AYQ1" s="18"/>
      <c r="AYR1" s="18"/>
      <c r="AYS1" s="18"/>
      <c r="AYT1" s="18"/>
      <c r="AYU1" s="18"/>
      <c r="AYV1" s="18"/>
      <c r="AYW1" s="18"/>
      <c r="AYX1" s="18"/>
      <c r="AYY1" s="18"/>
      <c r="AYZ1" s="18"/>
      <c r="AZA1" s="18"/>
      <c r="AZB1" s="18"/>
      <c r="AZC1" s="18"/>
      <c r="AZD1" s="18"/>
      <c r="AZE1" s="18"/>
      <c r="AZF1" s="18"/>
      <c r="AZG1" s="18"/>
      <c r="AZH1" s="18"/>
      <c r="AZI1" s="18"/>
      <c r="AZJ1" s="18"/>
      <c r="AZK1" s="18"/>
      <c r="AZL1" s="18"/>
      <c r="AZM1" s="18"/>
      <c r="AZN1" s="18"/>
      <c r="AZO1" s="18"/>
      <c r="AZP1" s="18"/>
      <c r="AZQ1" s="18"/>
      <c r="AZR1" s="18"/>
      <c r="AZS1" s="18"/>
      <c r="AZT1" s="18"/>
      <c r="AZU1" s="18"/>
      <c r="AZV1" s="18"/>
      <c r="AZW1" s="18"/>
      <c r="AZX1" s="18"/>
      <c r="AZY1" s="18"/>
      <c r="AZZ1" s="18"/>
      <c r="BAA1" s="18"/>
      <c r="BAB1" s="18"/>
      <c r="BAC1" s="18"/>
      <c r="BAD1" s="18"/>
      <c r="BAE1" s="18"/>
      <c r="BAF1" s="18"/>
      <c r="BAG1" s="18"/>
      <c r="BAH1" s="18"/>
      <c r="BAI1" s="18"/>
      <c r="BAJ1" s="18"/>
      <c r="BAK1" s="18"/>
      <c r="BAL1" s="18"/>
      <c r="BAM1" s="18"/>
      <c r="BAN1" s="18"/>
      <c r="BAO1" s="18"/>
      <c r="BAP1" s="18"/>
      <c r="BAQ1" s="18"/>
      <c r="BAR1" s="18"/>
      <c r="BAS1" s="18"/>
      <c r="BAT1" s="18"/>
      <c r="BAU1" s="18"/>
      <c r="BAV1" s="18"/>
      <c r="BAW1" s="18"/>
      <c r="BAX1" s="18"/>
      <c r="BAY1" s="18"/>
      <c r="BAZ1" s="18"/>
      <c r="BBA1" s="18"/>
      <c r="BBB1" s="18"/>
      <c r="BBC1" s="18"/>
      <c r="BBD1" s="18"/>
      <c r="BBE1" s="18"/>
      <c r="BBF1" s="18"/>
      <c r="BBG1" s="18"/>
      <c r="BBH1" s="18"/>
      <c r="BBI1" s="18"/>
      <c r="BBJ1" s="18"/>
      <c r="BBK1" s="18"/>
      <c r="BBL1" s="18"/>
      <c r="BBM1" s="18"/>
      <c r="BBN1" s="18"/>
      <c r="BBO1" s="18"/>
      <c r="BBP1" s="18"/>
      <c r="BBQ1" s="18"/>
      <c r="BBR1" s="18"/>
      <c r="BBS1" s="18"/>
      <c r="BBT1" s="18"/>
      <c r="BBU1" s="18"/>
      <c r="BBV1" s="18"/>
      <c r="BBW1" s="18"/>
      <c r="BBX1" s="18"/>
      <c r="BBY1" s="18"/>
      <c r="BBZ1" s="18"/>
      <c r="BCA1" s="18"/>
      <c r="BCB1" s="18"/>
      <c r="BCC1" s="18"/>
      <c r="BCD1" s="18"/>
      <c r="BCE1" s="18"/>
      <c r="BCF1" s="18"/>
      <c r="BCG1" s="18"/>
      <c r="BCH1" s="18"/>
      <c r="BCI1" s="18"/>
      <c r="BCJ1" s="18"/>
      <c r="BCK1" s="18"/>
      <c r="BCL1" s="18"/>
      <c r="BCM1" s="18"/>
      <c r="BCN1" s="18"/>
      <c r="BCO1" s="18"/>
      <c r="BCP1" s="18"/>
      <c r="BCQ1" s="18"/>
      <c r="BCR1" s="18"/>
      <c r="BCS1" s="18"/>
      <c r="BCT1" s="18"/>
      <c r="BCU1" s="18"/>
      <c r="BCV1" s="18"/>
      <c r="BCW1" s="18"/>
      <c r="BCX1" s="18"/>
      <c r="BCY1" s="18"/>
      <c r="BCZ1" s="18"/>
      <c r="BDA1" s="18"/>
      <c r="BDB1" s="18"/>
      <c r="BDC1" s="18"/>
      <c r="BDD1" s="18"/>
      <c r="BDE1" s="18"/>
      <c r="BDF1" s="18"/>
      <c r="BDG1" s="18"/>
      <c r="BDH1" s="18"/>
      <c r="BDI1" s="18"/>
      <c r="BDJ1" s="18"/>
      <c r="BDK1" s="18"/>
      <c r="BDL1" s="18"/>
      <c r="BDM1" s="18"/>
      <c r="BDN1" s="18"/>
      <c r="BDO1" s="18"/>
      <c r="BDP1" s="18"/>
      <c r="BDQ1" s="18"/>
      <c r="BDR1" s="18"/>
      <c r="BDS1" s="18"/>
      <c r="BDT1" s="18"/>
      <c r="BDU1" s="18"/>
      <c r="BDV1" s="18"/>
      <c r="BDW1" s="18"/>
      <c r="BDX1" s="18"/>
      <c r="BDY1" s="18"/>
      <c r="BDZ1" s="18"/>
      <c r="BEA1" s="18"/>
      <c r="BEB1" s="18"/>
      <c r="BEC1" s="18"/>
      <c r="BED1" s="18"/>
      <c r="BEE1" s="18"/>
      <c r="BEF1" s="18"/>
      <c r="BEG1" s="18"/>
      <c r="BEH1" s="18"/>
      <c r="BEI1" s="18"/>
      <c r="BEJ1" s="18"/>
      <c r="BEK1" s="18"/>
      <c r="BEL1" s="18"/>
      <c r="BEM1" s="18"/>
      <c r="BEN1" s="18"/>
      <c r="BEO1" s="18"/>
      <c r="BEP1" s="18"/>
      <c r="BEQ1" s="18"/>
      <c r="BER1" s="18"/>
      <c r="BES1" s="18"/>
      <c r="BET1" s="18"/>
      <c r="BEU1" s="18"/>
      <c r="BEV1" s="18"/>
      <c r="BEW1" s="18"/>
      <c r="BEX1" s="18"/>
      <c r="BEY1" s="18"/>
      <c r="BEZ1" s="18"/>
      <c r="BFA1" s="18"/>
      <c r="BFB1" s="18"/>
      <c r="BFC1" s="18"/>
      <c r="BFD1" s="18"/>
      <c r="BFE1" s="18"/>
      <c r="BFF1" s="18"/>
      <c r="BFG1" s="18"/>
      <c r="BFH1" s="18"/>
      <c r="BFI1" s="18"/>
      <c r="BFJ1" s="18"/>
      <c r="BFK1" s="18"/>
      <c r="BFL1" s="18"/>
      <c r="BFM1" s="18"/>
      <c r="BFN1" s="18"/>
      <c r="BFO1" s="18"/>
      <c r="BFP1" s="18"/>
      <c r="BFQ1" s="18"/>
      <c r="BFR1" s="18"/>
      <c r="BFS1" s="18"/>
      <c r="BFT1" s="18"/>
      <c r="BFU1" s="18"/>
      <c r="BFV1" s="18"/>
      <c r="BFW1" s="18"/>
      <c r="BFX1" s="18"/>
      <c r="BFY1" s="18"/>
      <c r="BFZ1" s="18"/>
      <c r="BGA1" s="18"/>
      <c r="BGB1" s="18"/>
      <c r="BGC1" s="18"/>
      <c r="BGD1" s="18"/>
      <c r="BGE1" s="18"/>
      <c r="BGF1" s="18"/>
      <c r="BGG1" s="18"/>
      <c r="BGH1" s="18"/>
      <c r="BGI1" s="18"/>
      <c r="BGJ1" s="18"/>
      <c r="BGK1" s="18"/>
      <c r="BGL1" s="18"/>
      <c r="BGM1" s="18"/>
      <c r="BGN1" s="18"/>
      <c r="BGO1" s="18"/>
      <c r="BGP1" s="18"/>
      <c r="BGQ1" s="18"/>
      <c r="BGR1" s="18"/>
      <c r="BGS1" s="18"/>
      <c r="BGT1" s="18"/>
      <c r="BGU1" s="18"/>
      <c r="BGV1" s="18"/>
      <c r="BGW1" s="18"/>
      <c r="BGX1" s="18"/>
      <c r="BGY1" s="18"/>
      <c r="BGZ1" s="18"/>
      <c r="BHA1" s="18"/>
      <c r="BHB1" s="18"/>
      <c r="BHC1" s="18"/>
      <c r="BHD1" s="18"/>
      <c r="BHE1" s="18"/>
      <c r="BHF1" s="18"/>
      <c r="BHG1" s="18"/>
      <c r="BHH1" s="18"/>
      <c r="BHI1" s="18"/>
      <c r="BHJ1" s="18"/>
      <c r="BHK1" s="18"/>
      <c r="BHL1" s="18"/>
      <c r="BHM1" s="18"/>
      <c r="BHN1" s="18"/>
      <c r="BHO1" s="18"/>
      <c r="BHP1" s="18"/>
      <c r="BHQ1" s="18"/>
      <c r="BHR1" s="18"/>
      <c r="BHS1" s="18"/>
      <c r="BHT1" s="18"/>
      <c r="BHU1" s="18"/>
      <c r="BHV1" s="18"/>
      <c r="BHW1" s="18"/>
      <c r="BHX1" s="18"/>
      <c r="BHY1" s="18"/>
      <c r="BHZ1" s="18"/>
      <c r="BIA1" s="18"/>
      <c r="BIB1" s="18"/>
      <c r="BIC1" s="18"/>
      <c r="BID1" s="18"/>
      <c r="BIE1" s="18"/>
      <c r="BIF1" s="18"/>
      <c r="BIG1" s="18"/>
      <c r="BIH1" s="18"/>
      <c r="BII1" s="18"/>
      <c r="BIJ1" s="18"/>
      <c r="BIK1" s="18"/>
      <c r="BIL1" s="18"/>
      <c r="BIM1" s="18"/>
      <c r="BIN1" s="18"/>
      <c r="BIO1" s="18"/>
      <c r="BIP1" s="18"/>
      <c r="BIQ1" s="18"/>
      <c r="BIR1" s="18"/>
      <c r="BIS1" s="18"/>
      <c r="BIT1" s="18"/>
      <c r="BIU1" s="18"/>
      <c r="BIV1" s="18"/>
      <c r="BIW1" s="18"/>
      <c r="BIX1" s="18"/>
      <c r="BIY1" s="18"/>
      <c r="BIZ1" s="18"/>
      <c r="BJA1" s="18"/>
      <c r="BJB1" s="18"/>
      <c r="BJC1" s="18"/>
      <c r="BJD1" s="18"/>
      <c r="BJE1" s="18"/>
      <c r="BJF1" s="18"/>
      <c r="BJG1" s="18"/>
      <c r="BJH1" s="18"/>
      <c r="BJI1" s="18"/>
      <c r="BJJ1" s="18"/>
      <c r="BJK1" s="18"/>
      <c r="BJL1" s="18"/>
      <c r="BJM1" s="18"/>
      <c r="BJN1" s="18"/>
      <c r="BJO1" s="18"/>
      <c r="BJP1" s="18"/>
      <c r="BJQ1" s="18"/>
      <c r="BJR1" s="18"/>
      <c r="BJS1" s="18"/>
      <c r="BJT1" s="18"/>
      <c r="BJU1" s="18"/>
      <c r="BJV1" s="18"/>
      <c r="BJW1" s="18"/>
      <c r="BJX1" s="18"/>
      <c r="BJY1" s="18"/>
      <c r="BJZ1" s="18"/>
      <c r="BKA1" s="18"/>
      <c r="BKB1" s="18"/>
      <c r="BKC1" s="18"/>
      <c r="BKD1" s="18"/>
      <c r="BKE1" s="18"/>
      <c r="BKF1" s="18"/>
      <c r="BKG1" s="18"/>
      <c r="BKH1" s="18"/>
      <c r="BKI1" s="18"/>
      <c r="BKJ1" s="18"/>
      <c r="BKK1" s="18"/>
      <c r="BKL1" s="18"/>
      <c r="BKM1" s="18"/>
      <c r="BKN1" s="18"/>
      <c r="BKO1" s="18"/>
      <c r="BKP1" s="18"/>
      <c r="BKQ1" s="18"/>
      <c r="BKR1" s="18"/>
      <c r="BKS1" s="18"/>
      <c r="BKT1" s="18"/>
      <c r="BKU1" s="18"/>
      <c r="BKV1" s="18"/>
      <c r="BKW1" s="18"/>
      <c r="BKX1" s="18"/>
      <c r="BKY1" s="18"/>
      <c r="BKZ1" s="18"/>
      <c r="BLA1" s="18"/>
      <c r="BLB1" s="18"/>
      <c r="BLC1" s="18"/>
      <c r="BLD1" s="18"/>
      <c r="BLE1" s="18"/>
      <c r="BLF1" s="18"/>
      <c r="BLG1" s="18"/>
      <c r="BLH1" s="18"/>
      <c r="BLI1" s="18"/>
      <c r="BLJ1" s="18"/>
      <c r="BLK1" s="18"/>
      <c r="BLL1" s="18"/>
      <c r="BLM1" s="18"/>
      <c r="BLN1" s="18"/>
      <c r="BLO1" s="18"/>
      <c r="BLP1" s="18"/>
      <c r="BLQ1" s="18"/>
      <c r="BLR1" s="18"/>
      <c r="BLS1" s="18"/>
      <c r="BLT1" s="18"/>
      <c r="BLU1" s="18"/>
      <c r="BLV1" s="18"/>
      <c r="BLW1" s="18"/>
      <c r="BLX1" s="18"/>
      <c r="BLY1" s="18"/>
      <c r="BLZ1" s="18"/>
      <c r="BMA1" s="18"/>
      <c r="BMB1" s="18"/>
      <c r="BMC1" s="18"/>
      <c r="BMD1" s="18"/>
      <c r="BME1" s="18"/>
      <c r="BMF1" s="18"/>
      <c r="BMG1" s="18"/>
      <c r="BMH1" s="18"/>
      <c r="BMI1" s="18"/>
      <c r="BMJ1" s="18"/>
      <c r="BMK1" s="18"/>
      <c r="BML1" s="18"/>
      <c r="BMM1" s="18"/>
      <c r="BMN1" s="18"/>
      <c r="BMO1" s="18"/>
      <c r="BMP1" s="18"/>
      <c r="BMQ1" s="18"/>
      <c r="BMR1" s="18"/>
      <c r="BMS1" s="18"/>
      <c r="BMT1" s="18"/>
      <c r="BMU1" s="18"/>
      <c r="BMV1" s="18"/>
      <c r="BMW1" s="18"/>
      <c r="BMX1" s="18"/>
      <c r="BMY1" s="18"/>
      <c r="BMZ1" s="18"/>
      <c r="BNA1" s="18"/>
      <c r="BNB1" s="18"/>
      <c r="BNC1" s="18"/>
      <c r="BND1" s="18"/>
      <c r="BNE1" s="18"/>
      <c r="BNF1" s="18"/>
      <c r="BNG1" s="18"/>
      <c r="BNH1" s="18"/>
      <c r="BNI1" s="18"/>
      <c r="BNJ1" s="18"/>
      <c r="BNK1" s="18"/>
      <c r="BNL1" s="18"/>
      <c r="BNM1" s="18"/>
      <c r="BNN1" s="18"/>
      <c r="BNO1" s="18"/>
      <c r="BNP1" s="18"/>
      <c r="BNQ1" s="18"/>
      <c r="BNR1" s="18"/>
      <c r="BNS1" s="18"/>
      <c r="BNT1" s="18"/>
      <c r="BNU1" s="18"/>
      <c r="BNV1" s="18"/>
      <c r="BNW1" s="18"/>
      <c r="BNX1" s="18"/>
      <c r="BNY1" s="18"/>
      <c r="BNZ1" s="18"/>
      <c r="BOA1" s="18"/>
      <c r="BOB1" s="18"/>
      <c r="BOC1" s="18"/>
      <c r="BOD1" s="18"/>
      <c r="BOE1" s="18"/>
      <c r="BOF1" s="18"/>
      <c r="BOG1" s="18"/>
      <c r="BOH1" s="18"/>
      <c r="BOI1" s="18"/>
      <c r="BOJ1" s="18"/>
      <c r="BOK1" s="18"/>
      <c r="BOL1" s="18"/>
      <c r="BOM1" s="18"/>
      <c r="BON1" s="18"/>
      <c r="BOO1" s="18"/>
      <c r="BOP1" s="18"/>
      <c r="BOQ1" s="18"/>
      <c r="BOR1" s="18"/>
      <c r="BOS1" s="18"/>
      <c r="BOT1" s="18"/>
      <c r="BOU1" s="18"/>
      <c r="BOV1" s="18"/>
      <c r="BOW1" s="18"/>
      <c r="BOX1" s="18"/>
      <c r="BOY1" s="18"/>
      <c r="BOZ1" s="18"/>
      <c r="BPA1" s="18"/>
      <c r="BPB1" s="18"/>
      <c r="BPC1" s="18"/>
      <c r="BPD1" s="18"/>
      <c r="BPE1" s="18"/>
      <c r="BPF1" s="18"/>
      <c r="BPG1" s="18"/>
      <c r="BPH1" s="18"/>
      <c r="BPI1" s="18"/>
      <c r="BPJ1" s="18"/>
      <c r="BPK1" s="18"/>
      <c r="BPL1" s="18"/>
      <c r="BPM1" s="18"/>
      <c r="BPN1" s="18"/>
      <c r="BPO1" s="18"/>
      <c r="BPP1" s="18"/>
      <c r="BPQ1" s="18"/>
      <c r="BPR1" s="18"/>
      <c r="BPS1" s="18"/>
      <c r="BPT1" s="18"/>
      <c r="BPU1" s="18"/>
      <c r="BPV1" s="18"/>
      <c r="BPW1" s="18"/>
      <c r="BPX1" s="18"/>
      <c r="BPY1" s="18"/>
      <c r="BPZ1" s="18"/>
      <c r="BQA1" s="18"/>
      <c r="BQB1" s="18"/>
      <c r="BQC1" s="18"/>
      <c r="BQD1" s="18"/>
      <c r="BQE1" s="18"/>
      <c r="BQF1" s="18"/>
      <c r="BQG1" s="18"/>
      <c r="BQH1" s="18"/>
      <c r="BQI1" s="18"/>
      <c r="BQJ1" s="18"/>
      <c r="BQK1" s="18"/>
      <c r="BQL1" s="18"/>
      <c r="BQM1" s="18"/>
      <c r="BQN1" s="18"/>
      <c r="BQO1" s="18"/>
      <c r="BQP1" s="18"/>
      <c r="BQQ1" s="18"/>
      <c r="BQR1" s="18"/>
      <c r="BQS1" s="18"/>
      <c r="BQT1" s="18"/>
      <c r="BQU1" s="18"/>
      <c r="BQV1" s="18"/>
      <c r="BQW1" s="18"/>
      <c r="BQX1" s="18"/>
      <c r="BQY1" s="18"/>
      <c r="BQZ1" s="18"/>
      <c r="BRA1" s="18"/>
      <c r="BRB1" s="18"/>
      <c r="BRC1" s="18"/>
      <c r="BRD1" s="18"/>
      <c r="BRE1" s="18"/>
      <c r="BRF1" s="18"/>
      <c r="BRG1" s="18"/>
      <c r="BRH1" s="18"/>
      <c r="BRI1" s="18"/>
      <c r="BRJ1" s="18"/>
      <c r="BRK1" s="18"/>
      <c r="BRL1" s="18"/>
      <c r="BRM1" s="18"/>
      <c r="BRN1" s="18"/>
      <c r="BRO1" s="18"/>
      <c r="BRP1" s="18"/>
      <c r="BRQ1" s="18"/>
      <c r="BRR1" s="18"/>
      <c r="BRS1" s="18"/>
      <c r="BRT1" s="18"/>
      <c r="BRU1" s="18"/>
      <c r="BRV1" s="18"/>
      <c r="BRW1" s="18"/>
      <c r="BRX1" s="18"/>
      <c r="BRY1" s="18"/>
      <c r="BRZ1" s="18"/>
      <c r="BSA1" s="18"/>
      <c r="BSB1" s="18"/>
      <c r="BSC1" s="18"/>
      <c r="BSD1" s="18"/>
      <c r="BSE1" s="18"/>
      <c r="BSF1" s="18"/>
      <c r="BSG1" s="18"/>
      <c r="BSH1" s="18"/>
      <c r="BSI1" s="18"/>
      <c r="BSJ1" s="18"/>
      <c r="BSK1" s="18"/>
      <c r="BSL1" s="18"/>
      <c r="BSM1" s="18"/>
      <c r="BSN1" s="18"/>
      <c r="BSO1" s="18"/>
      <c r="BSP1" s="18"/>
      <c r="BSQ1" s="18"/>
      <c r="BSR1" s="18"/>
      <c r="BSS1" s="18"/>
      <c r="BST1" s="18"/>
      <c r="BSU1" s="18"/>
      <c r="BSV1" s="18"/>
      <c r="BSW1" s="18"/>
      <c r="BSX1" s="18"/>
      <c r="BSY1" s="18"/>
      <c r="BSZ1" s="18"/>
      <c r="BTA1" s="18"/>
      <c r="BTB1" s="18"/>
      <c r="BTC1" s="18"/>
      <c r="BTD1" s="18"/>
      <c r="BTE1" s="18"/>
      <c r="BTF1" s="18"/>
      <c r="BTG1" s="18"/>
      <c r="BTH1" s="18"/>
      <c r="BTI1" s="18"/>
      <c r="BTJ1" s="18"/>
      <c r="BTK1" s="18"/>
      <c r="BTL1" s="18"/>
      <c r="BTM1" s="18"/>
      <c r="BTN1" s="18"/>
      <c r="BTO1" s="18"/>
      <c r="BTP1" s="18"/>
      <c r="BTQ1" s="18"/>
      <c r="BTR1" s="18"/>
      <c r="BTS1" s="18"/>
      <c r="BTT1" s="18"/>
      <c r="BTU1" s="18"/>
      <c r="BTV1" s="18"/>
      <c r="BTW1" s="18"/>
      <c r="BTX1" s="18"/>
      <c r="BTY1" s="18"/>
      <c r="BTZ1" s="18"/>
      <c r="BUA1" s="18"/>
      <c r="BUB1" s="18"/>
      <c r="BUC1" s="18"/>
      <c r="BUD1" s="18"/>
      <c r="BUE1" s="18"/>
      <c r="BUF1" s="18"/>
      <c r="BUG1" s="18"/>
      <c r="BUH1" s="18"/>
      <c r="BUI1" s="18"/>
      <c r="BUJ1" s="18"/>
      <c r="BUK1" s="18"/>
      <c r="BUL1" s="18"/>
      <c r="BUM1" s="18"/>
      <c r="BUN1" s="18"/>
      <c r="BUO1" s="18"/>
      <c r="BUP1" s="18"/>
      <c r="BUQ1" s="18"/>
      <c r="BUR1" s="18"/>
      <c r="BUS1" s="18"/>
      <c r="BUT1" s="18"/>
      <c r="BUU1" s="18"/>
      <c r="BUV1" s="18"/>
      <c r="BUW1" s="18"/>
      <c r="BUX1" s="18"/>
      <c r="BUY1" s="18"/>
      <c r="BUZ1" s="18"/>
      <c r="BVA1" s="18"/>
      <c r="BVB1" s="18"/>
      <c r="BVC1" s="18"/>
      <c r="BVD1" s="18"/>
      <c r="BVE1" s="18"/>
      <c r="BVF1" s="18"/>
      <c r="BVG1" s="18"/>
      <c r="BVH1" s="18"/>
      <c r="BVI1" s="18"/>
      <c r="BVJ1" s="18"/>
      <c r="BVK1" s="18"/>
      <c r="BVL1" s="18"/>
      <c r="BVM1" s="18"/>
      <c r="BVN1" s="18"/>
      <c r="BVO1" s="18"/>
      <c r="BVP1" s="18"/>
      <c r="BVQ1" s="18"/>
      <c r="BVR1" s="18"/>
      <c r="BVS1" s="18"/>
      <c r="BVT1" s="18"/>
      <c r="BVU1" s="18"/>
      <c r="BVV1" s="18"/>
      <c r="BVW1" s="18"/>
      <c r="BVX1" s="18"/>
      <c r="BVY1" s="18"/>
      <c r="BVZ1" s="18"/>
      <c r="BWA1" s="18"/>
      <c r="BWB1" s="18"/>
      <c r="BWC1" s="18"/>
      <c r="BWD1" s="18"/>
      <c r="BWE1" s="18"/>
      <c r="BWF1" s="18"/>
      <c r="BWG1" s="18"/>
      <c r="BWH1" s="18"/>
      <c r="BWI1" s="18"/>
      <c r="BWJ1" s="18"/>
      <c r="BWK1" s="18"/>
      <c r="BWL1" s="18"/>
      <c r="BWM1" s="18"/>
      <c r="BWN1" s="18"/>
      <c r="BWO1" s="18"/>
      <c r="BWP1" s="18"/>
      <c r="BWQ1" s="18"/>
      <c r="BWR1" s="18"/>
      <c r="BWS1" s="18"/>
      <c r="BWT1" s="18"/>
      <c r="BWU1" s="18"/>
      <c r="BWV1" s="18"/>
      <c r="BWW1" s="18"/>
      <c r="BWX1" s="18"/>
      <c r="BWY1" s="18"/>
      <c r="BWZ1" s="18"/>
      <c r="BXA1" s="18"/>
      <c r="BXB1" s="18"/>
      <c r="BXC1" s="18"/>
      <c r="BXD1" s="18"/>
      <c r="BXE1" s="18"/>
      <c r="BXF1" s="18"/>
      <c r="BXG1" s="18"/>
      <c r="BXH1" s="18"/>
      <c r="BXI1" s="18"/>
      <c r="BXJ1" s="18"/>
      <c r="BXK1" s="18"/>
      <c r="BXL1" s="18"/>
      <c r="BXM1" s="18"/>
      <c r="BXN1" s="18"/>
      <c r="BXO1" s="18"/>
      <c r="BXP1" s="18"/>
      <c r="BXQ1" s="18"/>
      <c r="BXR1" s="18"/>
      <c r="BXS1" s="18"/>
      <c r="BXT1" s="18"/>
      <c r="BXU1" s="18"/>
      <c r="BXV1" s="18"/>
      <c r="BXW1" s="18"/>
      <c r="BXX1" s="18"/>
      <c r="BXY1" s="18"/>
      <c r="BXZ1" s="18"/>
      <c r="BYA1" s="18"/>
      <c r="BYB1" s="18"/>
      <c r="BYC1" s="18"/>
      <c r="BYD1" s="18"/>
      <c r="BYE1" s="18"/>
      <c r="BYF1" s="18"/>
      <c r="BYG1" s="18"/>
      <c r="BYH1" s="18"/>
      <c r="BYI1" s="18"/>
      <c r="BYJ1" s="18"/>
      <c r="BYK1" s="18"/>
      <c r="BYL1" s="18"/>
      <c r="BYM1" s="18"/>
      <c r="BYN1" s="18"/>
      <c r="BYO1" s="18"/>
      <c r="BYP1" s="18"/>
      <c r="BYQ1" s="18"/>
      <c r="BYR1" s="18"/>
      <c r="BYS1" s="18"/>
      <c r="BYT1" s="18"/>
      <c r="BYU1" s="18"/>
      <c r="BYV1" s="18"/>
      <c r="BYW1" s="18"/>
      <c r="BYX1" s="18"/>
      <c r="BYY1" s="18"/>
      <c r="BYZ1" s="18"/>
      <c r="BZA1" s="18"/>
      <c r="BZB1" s="18"/>
      <c r="BZC1" s="18"/>
      <c r="BZD1" s="18"/>
      <c r="BZE1" s="18"/>
      <c r="BZF1" s="18"/>
      <c r="BZG1" s="18"/>
      <c r="BZH1" s="18"/>
      <c r="BZI1" s="18"/>
      <c r="BZJ1" s="18"/>
      <c r="BZK1" s="18"/>
      <c r="BZL1" s="18"/>
      <c r="BZM1" s="18"/>
      <c r="BZN1" s="18"/>
      <c r="BZO1" s="18"/>
      <c r="BZP1" s="18"/>
      <c r="BZQ1" s="18"/>
      <c r="BZR1" s="18"/>
      <c r="BZS1" s="18"/>
      <c r="BZT1" s="18"/>
      <c r="BZU1" s="18"/>
      <c r="BZV1" s="18"/>
      <c r="BZW1" s="18"/>
      <c r="BZX1" s="18"/>
      <c r="BZY1" s="18"/>
      <c r="BZZ1" s="18"/>
      <c r="CAA1" s="18"/>
      <c r="CAB1" s="18"/>
      <c r="CAC1" s="18"/>
      <c r="CAD1" s="18"/>
      <c r="CAE1" s="18"/>
      <c r="CAF1" s="18"/>
      <c r="CAG1" s="18"/>
      <c r="CAH1" s="18"/>
      <c r="CAI1" s="18"/>
      <c r="CAJ1" s="18"/>
      <c r="CAK1" s="18"/>
      <c r="CAL1" s="18"/>
      <c r="CAM1" s="18"/>
      <c r="CAN1" s="18"/>
      <c r="CAO1" s="18"/>
      <c r="CAP1" s="18"/>
      <c r="CAQ1" s="18"/>
      <c r="CAR1" s="18"/>
      <c r="CAS1" s="18"/>
      <c r="CAT1" s="18"/>
      <c r="CAU1" s="18"/>
      <c r="CAV1" s="18"/>
      <c r="CAW1" s="18"/>
      <c r="CAX1" s="18"/>
      <c r="CAY1" s="18"/>
      <c r="CAZ1" s="18"/>
      <c r="CBA1" s="18"/>
      <c r="CBB1" s="18"/>
      <c r="CBC1" s="18"/>
      <c r="CBD1" s="18"/>
      <c r="CBE1" s="18"/>
      <c r="CBF1" s="18"/>
      <c r="CBG1" s="18"/>
      <c r="CBH1" s="18"/>
      <c r="CBI1" s="18"/>
      <c r="CBJ1" s="18"/>
      <c r="CBK1" s="18"/>
      <c r="CBL1" s="18"/>
      <c r="CBM1" s="18"/>
      <c r="CBN1" s="18"/>
      <c r="CBO1" s="18"/>
      <c r="CBP1" s="18"/>
      <c r="CBQ1" s="18"/>
      <c r="CBR1" s="18"/>
      <c r="CBS1" s="18"/>
      <c r="CBT1" s="18"/>
      <c r="CBU1" s="18"/>
      <c r="CBV1" s="18"/>
      <c r="CBW1" s="18"/>
      <c r="CBX1" s="18"/>
      <c r="CBY1" s="18"/>
      <c r="CBZ1" s="18"/>
      <c r="CCA1" s="18"/>
      <c r="CCB1" s="18"/>
      <c r="CCC1" s="18"/>
      <c r="CCD1" s="18"/>
      <c r="CCE1" s="18"/>
      <c r="CCF1" s="18"/>
      <c r="CCG1" s="18"/>
      <c r="CCH1" s="18"/>
      <c r="CCI1" s="18"/>
      <c r="CCJ1" s="18"/>
      <c r="CCK1" s="18"/>
      <c r="CCL1" s="18"/>
      <c r="CCM1" s="18"/>
      <c r="CCN1" s="18"/>
      <c r="CCO1" s="18"/>
      <c r="CCP1" s="18"/>
      <c r="CCQ1" s="18"/>
      <c r="CCR1" s="18"/>
      <c r="CCS1" s="18"/>
      <c r="CCT1" s="18"/>
      <c r="CCU1" s="18"/>
      <c r="CCV1" s="18"/>
      <c r="CCW1" s="18"/>
      <c r="CCX1" s="18"/>
      <c r="CCY1" s="18"/>
      <c r="CCZ1" s="18"/>
      <c r="CDA1" s="18"/>
      <c r="CDB1" s="18"/>
      <c r="CDC1" s="18"/>
      <c r="CDD1" s="18"/>
      <c r="CDE1" s="18"/>
      <c r="CDF1" s="18"/>
      <c r="CDG1" s="18"/>
      <c r="CDH1" s="18"/>
      <c r="CDI1" s="18"/>
      <c r="CDJ1" s="18"/>
      <c r="CDK1" s="18"/>
      <c r="CDL1" s="18"/>
      <c r="CDM1" s="18"/>
      <c r="CDN1" s="18"/>
      <c r="CDO1" s="18"/>
      <c r="CDP1" s="18"/>
      <c r="CDQ1" s="18"/>
      <c r="CDR1" s="18"/>
      <c r="CDS1" s="18"/>
      <c r="CDT1" s="18"/>
      <c r="CDU1" s="18"/>
      <c r="CDV1" s="18"/>
      <c r="CDW1" s="18"/>
      <c r="CDX1" s="18"/>
      <c r="CDY1" s="18"/>
      <c r="CDZ1" s="18"/>
      <c r="CEA1" s="18"/>
      <c r="CEB1" s="18"/>
      <c r="CEC1" s="18"/>
      <c r="CED1" s="18"/>
      <c r="CEE1" s="18"/>
      <c r="CEF1" s="18"/>
      <c r="CEG1" s="18"/>
      <c r="CEH1" s="18"/>
      <c r="CEI1" s="18"/>
      <c r="CEJ1" s="18"/>
      <c r="CEK1" s="18"/>
      <c r="CEL1" s="18"/>
      <c r="CEM1" s="18"/>
      <c r="CEN1" s="18"/>
      <c r="CEO1" s="18"/>
      <c r="CEP1" s="18"/>
      <c r="CEQ1" s="18"/>
      <c r="CER1" s="18"/>
      <c r="CES1" s="18"/>
      <c r="CET1" s="18"/>
      <c r="CEU1" s="18"/>
      <c r="CEV1" s="18"/>
      <c r="CEW1" s="18"/>
      <c r="CEX1" s="18"/>
      <c r="CEY1" s="18"/>
      <c r="CEZ1" s="18"/>
      <c r="CFA1" s="18"/>
      <c r="CFB1" s="18"/>
      <c r="CFC1" s="18"/>
      <c r="CFD1" s="18"/>
      <c r="CFE1" s="18"/>
      <c r="CFF1" s="18"/>
      <c r="CFG1" s="18"/>
      <c r="CFH1" s="18"/>
      <c r="CFI1" s="18"/>
      <c r="CFJ1" s="18"/>
      <c r="CFK1" s="18"/>
      <c r="CFL1" s="18"/>
      <c r="CFM1" s="18"/>
      <c r="CFN1" s="18"/>
      <c r="CFO1" s="18"/>
      <c r="CFP1" s="18"/>
      <c r="CFQ1" s="18"/>
      <c r="CFR1" s="18"/>
      <c r="CFS1" s="18"/>
      <c r="CFT1" s="18"/>
      <c r="CFU1" s="18"/>
      <c r="CFV1" s="18"/>
      <c r="CFW1" s="18"/>
      <c r="CFX1" s="18"/>
      <c r="CFY1" s="18"/>
      <c r="CFZ1" s="18"/>
      <c r="CGA1" s="18"/>
      <c r="CGB1" s="18"/>
      <c r="CGC1" s="18"/>
      <c r="CGD1" s="18"/>
      <c r="CGE1" s="18"/>
      <c r="CGF1" s="18"/>
      <c r="CGG1" s="18"/>
      <c r="CGH1" s="18"/>
      <c r="CGI1" s="18"/>
      <c r="CGJ1" s="18"/>
      <c r="CGK1" s="18"/>
      <c r="CGL1" s="18"/>
      <c r="CGM1" s="18"/>
      <c r="CGN1" s="18"/>
      <c r="CGO1" s="18"/>
      <c r="CGP1" s="18"/>
      <c r="CGQ1" s="18"/>
      <c r="CGR1" s="18"/>
      <c r="CGS1" s="18"/>
      <c r="CGT1" s="18"/>
      <c r="CGU1" s="18"/>
      <c r="CGV1" s="18"/>
      <c r="CGW1" s="18"/>
      <c r="CGX1" s="18"/>
      <c r="CGY1" s="18"/>
      <c r="CGZ1" s="18"/>
      <c r="CHA1" s="18"/>
      <c r="CHB1" s="18"/>
      <c r="CHC1" s="18"/>
      <c r="CHD1" s="18"/>
      <c r="CHE1" s="18"/>
      <c r="CHF1" s="18"/>
      <c r="CHG1" s="18"/>
      <c r="CHH1" s="18"/>
      <c r="CHI1" s="18"/>
      <c r="CHJ1" s="18"/>
      <c r="CHK1" s="18"/>
      <c r="CHL1" s="18"/>
      <c r="CHM1" s="18"/>
      <c r="CHN1" s="18"/>
      <c r="CHO1" s="18"/>
      <c r="CHP1" s="18"/>
      <c r="CHQ1" s="18"/>
      <c r="CHR1" s="18"/>
      <c r="CHS1" s="18"/>
      <c r="CHT1" s="18"/>
      <c r="CHU1" s="18"/>
      <c r="CHV1" s="18"/>
      <c r="CHW1" s="18"/>
      <c r="CHX1" s="18"/>
      <c r="CHY1" s="18"/>
      <c r="CHZ1" s="18"/>
      <c r="CIA1" s="18"/>
      <c r="CIB1" s="18"/>
      <c r="CIC1" s="18"/>
      <c r="CID1" s="18"/>
      <c r="CIE1" s="18"/>
      <c r="CIF1" s="18"/>
      <c r="CIG1" s="18"/>
      <c r="CIH1" s="18"/>
      <c r="CII1" s="18"/>
      <c r="CIJ1" s="18"/>
      <c r="CIK1" s="18"/>
      <c r="CIL1" s="18"/>
      <c r="CIM1" s="18"/>
      <c r="CIN1" s="18"/>
      <c r="CIO1" s="18"/>
      <c r="CIP1" s="18"/>
      <c r="CIQ1" s="18"/>
      <c r="CIR1" s="18"/>
      <c r="CIS1" s="18"/>
      <c r="CIT1" s="18"/>
      <c r="CIU1" s="18"/>
      <c r="CIV1" s="18"/>
      <c r="CIW1" s="18"/>
      <c r="CIX1" s="18"/>
      <c r="CIY1" s="18"/>
      <c r="CIZ1" s="18"/>
      <c r="CJA1" s="18"/>
      <c r="CJB1" s="18"/>
      <c r="CJC1" s="18"/>
      <c r="CJD1" s="18"/>
      <c r="CJE1" s="18"/>
      <c r="CJF1" s="18"/>
      <c r="CJG1" s="18"/>
      <c r="CJH1" s="18"/>
      <c r="CJI1" s="18"/>
      <c r="CJJ1" s="18"/>
      <c r="CJK1" s="18"/>
      <c r="CJL1" s="18"/>
      <c r="CJM1" s="18"/>
      <c r="CJN1" s="18"/>
      <c r="CJO1" s="18"/>
      <c r="CJP1" s="18"/>
      <c r="CJQ1" s="18"/>
      <c r="CJR1" s="18"/>
      <c r="CJS1" s="18"/>
      <c r="CJT1" s="18"/>
      <c r="CJU1" s="18"/>
      <c r="CJV1" s="18"/>
      <c r="CJW1" s="18"/>
      <c r="CJX1" s="18"/>
      <c r="CJY1" s="18"/>
      <c r="CJZ1" s="18"/>
      <c r="CKA1" s="18"/>
      <c r="CKB1" s="18"/>
      <c r="CKC1" s="18"/>
      <c r="CKD1" s="18"/>
      <c r="CKE1" s="18"/>
      <c r="CKF1" s="18"/>
      <c r="CKG1" s="18"/>
      <c r="CKH1" s="18"/>
      <c r="CKI1" s="18"/>
      <c r="CKJ1" s="18"/>
      <c r="CKK1" s="18"/>
      <c r="CKL1" s="18"/>
      <c r="CKM1" s="18"/>
      <c r="CKN1" s="18"/>
      <c r="CKO1" s="18"/>
      <c r="CKP1" s="18"/>
      <c r="CKQ1" s="18"/>
      <c r="CKR1" s="18"/>
      <c r="CKS1" s="18"/>
      <c r="CKT1" s="18"/>
      <c r="CKU1" s="18"/>
      <c r="CKV1" s="18"/>
      <c r="CKW1" s="18"/>
      <c r="CKX1" s="18"/>
      <c r="CKY1" s="18"/>
      <c r="CKZ1" s="18"/>
      <c r="CLA1" s="18"/>
      <c r="CLB1" s="18"/>
      <c r="CLC1" s="18"/>
      <c r="CLD1" s="18"/>
      <c r="CLE1" s="18"/>
      <c r="CLF1" s="18"/>
      <c r="CLG1" s="18"/>
      <c r="CLH1" s="18"/>
      <c r="CLI1" s="18"/>
      <c r="CLJ1" s="18"/>
      <c r="CLK1" s="18"/>
      <c r="CLL1" s="18"/>
      <c r="CLM1" s="18"/>
      <c r="CLN1" s="18"/>
      <c r="CLO1" s="18"/>
      <c r="CLP1" s="18"/>
      <c r="CLQ1" s="18"/>
      <c r="CLR1" s="18"/>
      <c r="CLS1" s="18"/>
      <c r="CLT1" s="18"/>
      <c r="CLU1" s="18"/>
      <c r="CLV1" s="18"/>
      <c r="CLW1" s="18"/>
      <c r="CLX1" s="18"/>
      <c r="CLY1" s="18"/>
      <c r="CLZ1" s="18"/>
      <c r="CMA1" s="18"/>
      <c r="CMB1" s="18"/>
      <c r="CMC1" s="18"/>
      <c r="CMD1" s="18"/>
      <c r="CME1" s="18"/>
      <c r="CMF1" s="18"/>
      <c r="CMG1" s="18"/>
      <c r="CMH1" s="18"/>
      <c r="CMI1" s="18"/>
      <c r="CMJ1" s="18"/>
      <c r="CMK1" s="18"/>
      <c r="CML1" s="18"/>
      <c r="CMM1" s="18"/>
      <c r="CMN1" s="18"/>
      <c r="CMO1" s="18"/>
      <c r="CMP1" s="18"/>
      <c r="CMQ1" s="18"/>
      <c r="CMR1" s="18"/>
      <c r="CMS1" s="18"/>
      <c r="CMT1" s="18"/>
      <c r="CMU1" s="18"/>
      <c r="CMV1" s="18"/>
      <c r="CMW1" s="18"/>
      <c r="CMX1" s="18"/>
      <c r="CMY1" s="18"/>
      <c r="CMZ1" s="18"/>
      <c r="CNA1" s="18"/>
      <c r="CNB1" s="18"/>
      <c r="CNC1" s="18"/>
      <c r="CND1" s="18"/>
      <c r="CNE1" s="18"/>
      <c r="CNF1" s="18"/>
      <c r="CNG1" s="18"/>
      <c r="CNH1" s="18"/>
      <c r="CNI1" s="18"/>
      <c r="CNJ1" s="18"/>
      <c r="CNK1" s="18"/>
      <c r="CNL1" s="18"/>
      <c r="CNM1" s="18"/>
      <c r="CNN1" s="18"/>
      <c r="CNO1" s="18"/>
      <c r="CNP1" s="18"/>
      <c r="CNQ1" s="18"/>
      <c r="CNR1" s="18"/>
      <c r="CNS1" s="18"/>
      <c r="CNT1" s="18"/>
      <c r="CNU1" s="18"/>
      <c r="CNV1" s="18"/>
      <c r="CNW1" s="18"/>
      <c r="CNX1" s="18"/>
      <c r="CNY1" s="18"/>
      <c r="CNZ1" s="18"/>
      <c r="COA1" s="18"/>
      <c r="COB1" s="18"/>
      <c r="COC1" s="18"/>
      <c r="COD1" s="18"/>
      <c r="COE1" s="18"/>
      <c r="COF1" s="18"/>
      <c r="COG1" s="18"/>
      <c r="COH1" s="18"/>
      <c r="COI1" s="18"/>
      <c r="COJ1" s="18"/>
      <c r="COK1" s="18"/>
      <c r="COL1" s="18"/>
      <c r="COM1" s="18"/>
      <c r="CON1" s="18"/>
      <c r="COO1" s="18"/>
      <c r="COP1" s="18"/>
      <c r="COQ1" s="18"/>
      <c r="COR1" s="18"/>
      <c r="COS1" s="18"/>
      <c r="COT1" s="18"/>
      <c r="COU1" s="18"/>
      <c r="COV1" s="18"/>
      <c r="COW1" s="18"/>
      <c r="COX1" s="18"/>
      <c r="COY1" s="18"/>
      <c r="COZ1" s="18"/>
      <c r="CPA1" s="18"/>
      <c r="CPB1" s="18"/>
      <c r="CPC1" s="18"/>
      <c r="CPD1" s="18"/>
      <c r="CPE1" s="18"/>
      <c r="CPF1" s="18"/>
      <c r="CPG1" s="18"/>
      <c r="CPH1" s="18"/>
      <c r="CPI1" s="18"/>
      <c r="CPJ1" s="18"/>
      <c r="CPK1" s="18"/>
      <c r="CPL1" s="18"/>
      <c r="CPM1" s="18"/>
      <c r="CPN1" s="18"/>
      <c r="CPO1" s="18"/>
      <c r="CPP1" s="18"/>
      <c r="CPQ1" s="18"/>
      <c r="CPR1" s="18"/>
      <c r="CPS1" s="18"/>
      <c r="CPT1" s="18"/>
      <c r="CPU1" s="18"/>
      <c r="CPV1" s="18"/>
      <c r="CPW1" s="18"/>
      <c r="CPX1" s="18"/>
      <c r="CPY1" s="18"/>
      <c r="CPZ1" s="18"/>
      <c r="CQA1" s="18"/>
      <c r="CQB1" s="18"/>
      <c r="CQC1" s="18"/>
      <c r="CQD1" s="18"/>
      <c r="CQE1" s="18"/>
      <c r="CQF1" s="18"/>
      <c r="CQG1" s="18"/>
      <c r="CQH1" s="18"/>
      <c r="CQI1" s="18"/>
      <c r="CQJ1" s="18"/>
      <c r="CQK1" s="18"/>
      <c r="CQL1" s="18"/>
      <c r="CQM1" s="18"/>
      <c r="CQN1" s="18"/>
      <c r="CQO1" s="18"/>
      <c r="CQP1" s="18"/>
      <c r="CQQ1" s="18"/>
      <c r="CQR1" s="18"/>
      <c r="CQS1" s="18"/>
      <c r="CQT1" s="18"/>
      <c r="CQU1" s="18"/>
      <c r="CQV1" s="18"/>
      <c r="CQW1" s="18"/>
      <c r="CQX1" s="18"/>
      <c r="CQY1" s="18"/>
      <c r="CQZ1" s="18"/>
      <c r="CRA1" s="18"/>
      <c r="CRB1" s="18"/>
      <c r="CRC1" s="18"/>
      <c r="CRD1" s="18"/>
      <c r="CRE1" s="18"/>
      <c r="CRF1" s="18"/>
      <c r="CRG1" s="18"/>
      <c r="CRH1" s="18"/>
      <c r="CRI1" s="18"/>
      <c r="CRJ1" s="18"/>
      <c r="CRK1" s="18"/>
      <c r="CRL1" s="18"/>
      <c r="CRM1" s="18"/>
      <c r="CRN1" s="18"/>
      <c r="CRO1" s="18"/>
      <c r="CRP1" s="18"/>
      <c r="CRQ1" s="18"/>
      <c r="CRR1" s="18"/>
      <c r="CRS1" s="18"/>
      <c r="CRT1" s="18"/>
      <c r="CRU1" s="18"/>
      <c r="CRV1" s="18"/>
      <c r="CRW1" s="18"/>
      <c r="CRX1" s="18"/>
      <c r="CRY1" s="18"/>
      <c r="CRZ1" s="18"/>
      <c r="CSA1" s="18"/>
      <c r="CSB1" s="18"/>
      <c r="CSC1" s="18"/>
      <c r="CSD1" s="18"/>
      <c r="CSE1" s="18"/>
      <c r="CSF1" s="18"/>
      <c r="CSG1" s="18"/>
      <c r="CSH1" s="18"/>
      <c r="CSI1" s="18"/>
      <c r="CSJ1" s="18"/>
      <c r="CSK1" s="18"/>
      <c r="CSL1" s="18"/>
      <c r="CSM1" s="18"/>
      <c r="CSN1" s="18"/>
      <c r="CSO1" s="18"/>
      <c r="CSP1" s="18"/>
      <c r="CSQ1" s="18"/>
      <c r="CSR1" s="18"/>
      <c r="CSS1" s="18"/>
      <c r="CST1" s="18"/>
      <c r="CSU1" s="18"/>
      <c r="CSV1" s="18"/>
      <c r="CSW1" s="18"/>
      <c r="CSX1" s="18"/>
      <c r="CSY1" s="18"/>
      <c r="CSZ1" s="18"/>
      <c r="CTA1" s="18"/>
      <c r="CTB1" s="18"/>
      <c r="CTC1" s="18"/>
      <c r="CTD1" s="18"/>
      <c r="CTE1" s="18"/>
      <c r="CTF1" s="18"/>
      <c r="CTG1" s="18"/>
      <c r="CTH1" s="18"/>
      <c r="CTI1" s="18"/>
      <c r="CTJ1" s="18"/>
      <c r="CTK1" s="18"/>
      <c r="CTL1" s="18"/>
      <c r="CTM1" s="18"/>
      <c r="CTN1" s="18"/>
      <c r="CTO1" s="18"/>
      <c r="CTP1" s="18"/>
      <c r="CTQ1" s="18"/>
      <c r="CTR1" s="18"/>
      <c r="CTS1" s="18"/>
      <c r="CTT1" s="18"/>
      <c r="CTU1" s="18"/>
      <c r="CTV1" s="18"/>
      <c r="CTW1" s="18"/>
      <c r="CTX1" s="18"/>
      <c r="CTY1" s="18"/>
      <c r="CTZ1" s="18"/>
      <c r="CUA1" s="18"/>
      <c r="CUB1" s="18"/>
      <c r="CUC1" s="18"/>
      <c r="CUD1" s="18"/>
      <c r="CUE1" s="18"/>
      <c r="CUF1" s="18"/>
      <c r="CUG1" s="18"/>
      <c r="CUH1" s="18"/>
      <c r="CUI1" s="18"/>
      <c r="CUJ1" s="18"/>
      <c r="CUK1" s="18"/>
      <c r="CUL1" s="18"/>
      <c r="CUM1" s="18"/>
      <c r="CUN1" s="18"/>
      <c r="CUO1" s="18"/>
      <c r="CUP1" s="18"/>
      <c r="CUQ1" s="18"/>
      <c r="CUR1" s="18"/>
      <c r="CUS1" s="18"/>
      <c r="CUT1" s="18"/>
      <c r="CUU1" s="18"/>
      <c r="CUV1" s="18"/>
      <c r="CUW1" s="18"/>
      <c r="CUX1" s="18"/>
      <c r="CUY1" s="18"/>
      <c r="CUZ1" s="18"/>
      <c r="CVA1" s="18"/>
      <c r="CVB1" s="18"/>
      <c r="CVC1" s="18"/>
      <c r="CVD1" s="18"/>
      <c r="CVE1" s="18"/>
      <c r="CVF1" s="18"/>
      <c r="CVG1" s="18"/>
      <c r="CVH1" s="18"/>
      <c r="CVI1" s="18"/>
      <c r="CVJ1" s="18"/>
      <c r="CVK1" s="18"/>
      <c r="CVL1" s="18"/>
      <c r="CVM1" s="18"/>
      <c r="CVN1" s="18"/>
      <c r="CVO1" s="18"/>
      <c r="CVP1" s="18"/>
      <c r="CVQ1" s="18"/>
      <c r="CVR1" s="18"/>
      <c r="CVS1" s="18"/>
      <c r="CVT1" s="18"/>
      <c r="CVU1" s="18"/>
      <c r="CVV1" s="18"/>
      <c r="CVW1" s="18"/>
      <c r="CVX1" s="18"/>
      <c r="CVY1" s="18"/>
      <c r="CVZ1" s="18"/>
      <c r="CWA1" s="18"/>
      <c r="CWB1" s="18"/>
      <c r="CWC1" s="18"/>
      <c r="CWD1" s="18"/>
      <c r="CWE1" s="18"/>
      <c r="CWF1" s="18"/>
      <c r="CWG1" s="18"/>
      <c r="CWH1" s="18"/>
      <c r="CWI1" s="18"/>
      <c r="CWJ1" s="18"/>
      <c r="CWK1" s="18"/>
      <c r="CWL1" s="18"/>
      <c r="CWM1" s="18"/>
      <c r="CWN1" s="18"/>
      <c r="CWO1" s="18"/>
      <c r="CWP1" s="18"/>
      <c r="CWQ1" s="18"/>
      <c r="CWR1" s="18"/>
      <c r="CWS1" s="18"/>
      <c r="CWT1" s="18"/>
      <c r="CWU1" s="18"/>
      <c r="CWV1" s="18"/>
      <c r="CWW1" s="18"/>
      <c r="CWX1" s="18"/>
      <c r="CWY1" s="18"/>
      <c r="CWZ1" s="18"/>
      <c r="CXA1" s="18"/>
      <c r="CXB1" s="18"/>
      <c r="CXC1" s="18"/>
      <c r="CXD1" s="18"/>
      <c r="CXE1" s="18"/>
      <c r="CXF1" s="18"/>
      <c r="CXG1" s="18"/>
      <c r="CXH1" s="18"/>
      <c r="CXI1" s="18"/>
      <c r="CXJ1" s="18"/>
      <c r="CXK1" s="18"/>
      <c r="CXL1" s="18"/>
      <c r="CXM1" s="18"/>
      <c r="CXN1" s="18"/>
      <c r="CXO1" s="18"/>
      <c r="CXP1" s="18"/>
      <c r="CXQ1" s="18"/>
      <c r="CXR1" s="18"/>
      <c r="CXS1" s="18"/>
      <c r="CXT1" s="18"/>
      <c r="CXU1" s="18"/>
      <c r="CXV1" s="18"/>
      <c r="CXW1" s="18"/>
      <c r="CXX1" s="18"/>
      <c r="CXY1" s="18"/>
      <c r="CXZ1" s="18"/>
      <c r="CYA1" s="18"/>
      <c r="CYB1" s="18"/>
      <c r="CYC1" s="18"/>
      <c r="CYD1" s="18"/>
      <c r="CYE1" s="18"/>
      <c r="CYF1" s="18"/>
      <c r="CYG1" s="18"/>
      <c r="CYH1" s="18"/>
      <c r="CYI1" s="18"/>
      <c r="CYJ1" s="18"/>
      <c r="CYK1" s="18"/>
      <c r="CYL1" s="18"/>
      <c r="CYM1" s="18"/>
      <c r="CYN1" s="18"/>
      <c r="CYO1" s="18"/>
      <c r="CYP1" s="18"/>
      <c r="CYQ1" s="18"/>
      <c r="CYR1" s="18"/>
      <c r="CYS1" s="18"/>
      <c r="CYT1" s="18"/>
      <c r="CYU1" s="18"/>
      <c r="CYV1" s="18"/>
      <c r="CYW1" s="18"/>
      <c r="CYX1" s="18"/>
      <c r="CYY1" s="18"/>
      <c r="CYZ1" s="18"/>
      <c r="CZA1" s="18"/>
      <c r="CZB1" s="18"/>
      <c r="CZC1" s="18"/>
      <c r="CZD1" s="18"/>
      <c r="CZE1" s="18"/>
      <c r="CZF1" s="18"/>
      <c r="CZG1" s="18"/>
      <c r="CZH1" s="18"/>
      <c r="CZI1" s="18"/>
      <c r="CZJ1" s="18"/>
      <c r="CZK1" s="18"/>
      <c r="CZL1" s="18"/>
      <c r="CZM1" s="18"/>
      <c r="CZN1" s="18"/>
      <c r="CZO1" s="18"/>
      <c r="CZP1" s="18"/>
      <c r="CZQ1" s="18"/>
      <c r="CZR1" s="18"/>
      <c r="CZS1" s="18"/>
      <c r="CZT1" s="18"/>
      <c r="CZU1" s="18"/>
      <c r="CZV1" s="18"/>
      <c r="CZW1" s="18"/>
      <c r="CZX1" s="18"/>
      <c r="CZY1" s="18"/>
      <c r="CZZ1" s="18"/>
      <c r="DAA1" s="18"/>
      <c r="DAB1" s="18"/>
      <c r="DAC1" s="18"/>
      <c r="DAD1" s="18"/>
      <c r="DAE1" s="18"/>
      <c r="DAF1" s="18"/>
      <c r="DAG1" s="18"/>
      <c r="DAH1" s="18"/>
      <c r="DAI1" s="18"/>
      <c r="DAJ1" s="18"/>
      <c r="DAK1" s="18"/>
      <c r="DAL1" s="18"/>
      <c r="DAM1" s="18"/>
      <c r="DAN1" s="18"/>
      <c r="DAO1" s="18"/>
      <c r="DAP1" s="18"/>
      <c r="DAQ1" s="18"/>
      <c r="DAR1" s="18"/>
      <c r="DAS1" s="18"/>
      <c r="DAT1" s="18"/>
      <c r="DAU1" s="18"/>
      <c r="DAV1" s="18"/>
      <c r="DAW1" s="18"/>
      <c r="DAX1" s="18"/>
      <c r="DAY1" s="18"/>
      <c r="DAZ1" s="18"/>
      <c r="DBA1" s="18"/>
      <c r="DBB1" s="18"/>
      <c r="DBC1" s="18"/>
      <c r="DBD1" s="18"/>
      <c r="DBE1" s="18"/>
      <c r="DBF1" s="18"/>
      <c r="DBG1" s="18"/>
      <c r="DBH1" s="18"/>
      <c r="DBI1" s="18"/>
      <c r="DBJ1" s="18"/>
      <c r="DBK1" s="18"/>
      <c r="DBL1" s="18"/>
      <c r="DBM1" s="18"/>
      <c r="DBN1" s="18"/>
      <c r="DBO1" s="18"/>
      <c r="DBP1" s="18"/>
      <c r="DBQ1" s="18"/>
      <c r="DBR1" s="18"/>
      <c r="DBS1" s="18"/>
      <c r="DBT1" s="18"/>
      <c r="DBU1" s="18"/>
      <c r="DBV1" s="18"/>
      <c r="DBW1" s="18"/>
      <c r="DBX1" s="18"/>
      <c r="DBY1" s="18"/>
      <c r="DBZ1" s="18"/>
      <c r="DCA1" s="18"/>
      <c r="DCB1" s="18"/>
      <c r="DCC1" s="18"/>
      <c r="DCD1" s="18"/>
      <c r="DCE1" s="18"/>
      <c r="DCF1" s="18"/>
      <c r="DCG1" s="18"/>
      <c r="DCH1" s="18"/>
      <c r="DCI1" s="18"/>
      <c r="DCJ1" s="18"/>
      <c r="DCK1" s="18"/>
      <c r="DCL1" s="18"/>
      <c r="DCM1" s="18"/>
      <c r="DCN1" s="18"/>
      <c r="DCO1" s="18"/>
      <c r="DCP1" s="18"/>
      <c r="DCQ1" s="18"/>
      <c r="DCR1" s="18"/>
      <c r="DCS1" s="18"/>
      <c r="DCT1" s="18"/>
      <c r="DCU1" s="18"/>
      <c r="DCV1" s="18"/>
      <c r="DCW1" s="18"/>
      <c r="DCX1" s="18"/>
      <c r="DCY1" s="18"/>
      <c r="DCZ1" s="18"/>
      <c r="DDA1" s="18"/>
      <c r="DDB1" s="18"/>
      <c r="DDC1" s="18"/>
      <c r="DDD1" s="18"/>
      <c r="DDE1" s="18"/>
      <c r="DDF1" s="18"/>
      <c r="DDG1" s="18"/>
      <c r="DDH1" s="18"/>
      <c r="DDI1" s="18"/>
      <c r="DDJ1" s="18"/>
      <c r="DDK1" s="18"/>
      <c r="DDL1" s="18"/>
      <c r="DDM1" s="18"/>
      <c r="DDN1" s="18"/>
      <c r="DDO1" s="18"/>
      <c r="DDP1" s="18"/>
      <c r="DDQ1" s="18"/>
      <c r="DDR1" s="18"/>
      <c r="DDS1" s="18"/>
      <c r="DDT1" s="18"/>
      <c r="DDU1" s="18"/>
      <c r="DDV1" s="18"/>
      <c r="DDW1" s="18"/>
      <c r="DDX1" s="18"/>
      <c r="DDY1" s="18"/>
      <c r="DDZ1" s="18"/>
      <c r="DEA1" s="18"/>
      <c r="DEB1" s="18"/>
      <c r="DEC1" s="18"/>
      <c r="DED1" s="18"/>
      <c r="DEE1" s="18"/>
      <c r="DEF1" s="18"/>
      <c r="DEG1" s="18"/>
      <c r="DEH1" s="18"/>
      <c r="DEI1" s="18"/>
      <c r="DEJ1" s="18"/>
      <c r="DEK1" s="18"/>
      <c r="DEL1" s="18"/>
      <c r="DEM1" s="18"/>
      <c r="DEN1" s="18"/>
      <c r="DEO1" s="18"/>
      <c r="DEP1" s="18"/>
      <c r="DEQ1" s="18"/>
      <c r="DER1" s="18"/>
      <c r="DES1" s="18"/>
      <c r="DET1" s="18"/>
      <c r="DEU1" s="18"/>
      <c r="DEV1" s="18"/>
      <c r="DEW1" s="18"/>
      <c r="DEX1" s="18"/>
      <c r="DEY1" s="18"/>
      <c r="DEZ1" s="18"/>
      <c r="DFA1" s="18"/>
      <c r="DFB1" s="18"/>
      <c r="DFC1" s="18"/>
      <c r="DFD1" s="18"/>
      <c r="DFE1" s="18"/>
      <c r="DFF1" s="18"/>
      <c r="DFG1" s="18"/>
      <c r="DFH1" s="18"/>
      <c r="DFI1" s="18"/>
      <c r="DFJ1" s="18"/>
      <c r="DFK1" s="18"/>
      <c r="DFL1" s="18"/>
      <c r="DFM1" s="18"/>
      <c r="DFN1" s="18"/>
      <c r="DFO1" s="18"/>
      <c r="DFP1" s="18"/>
      <c r="DFQ1" s="18"/>
      <c r="DFR1" s="18"/>
      <c r="DFS1" s="18"/>
      <c r="DFT1" s="18"/>
      <c r="DFU1" s="18"/>
      <c r="DFV1" s="18"/>
      <c r="DFW1" s="18"/>
      <c r="DFX1" s="18"/>
      <c r="DFY1" s="18"/>
      <c r="DFZ1" s="18"/>
      <c r="DGA1" s="18"/>
      <c r="DGB1" s="18"/>
      <c r="DGC1" s="18"/>
      <c r="DGD1" s="18"/>
      <c r="DGE1" s="18"/>
      <c r="DGF1" s="18"/>
      <c r="DGG1" s="18"/>
      <c r="DGH1" s="18"/>
      <c r="DGI1" s="18"/>
      <c r="DGJ1" s="18"/>
      <c r="DGK1" s="18"/>
      <c r="DGL1" s="18"/>
      <c r="DGM1" s="18"/>
      <c r="DGN1" s="18"/>
      <c r="DGO1" s="18"/>
      <c r="DGP1" s="18"/>
      <c r="DGQ1" s="18"/>
      <c r="DGR1" s="18"/>
      <c r="DGS1" s="18"/>
      <c r="DGT1" s="18"/>
      <c r="DGU1" s="18"/>
      <c r="DGV1" s="18"/>
      <c r="DGW1" s="18"/>
      <c r="DGX1" s="18"/>
      <c r="DGY1" s="18"/>
      <c r="DGZ1" s="18"/>
      <c r="DHA1" s="18"/>
      <c r="DHB1" s="18"/>
      <c r="DHC1" s="18"/>
      <c r="DHD1" s="18"/>
      <c r="DHE1" s="18"/>
      <c r="DHF1" s="18"/>
      <c r="DHG1" s="18"/>
      <c r="DHH1" s="18"/>
      <c r="DHI1" s="18"/>
      <c r="DHJ1" s="18"/>
      <c r="DHK1" s="18"/>
      <c r="DHL1" s="18"/>
      <c r="DHM1" s="18"/>
      <c r="DHN1" s="18"/>
      <c r="DHO1" s="18"/>
      <c r="DHP1" s="18"/>
      <c r="DHQ1" s="18"/>
      <c r="DHR1" s="18"/>
      <c r="DHS1" s="18"/>
      <c r="DHT1" s="18"/>
      <c r="DHU1" s="18"/>
      <c r="DHV1" s="18"/>
      <c r="DHW1" s="18"/>
      <c r="DHX1" s="18"/>
      <c r="DHY1" s="18"/>
      <c r="DHZ1" s="18"/>
      <c r="DIA1" s="18"/>
      <c r="DIB1" s="18"/>
      <c r="DIC1" s="18"/>
      <c r="DID1" s="18"/>
      <c r="DIE1" s="18"/>
      <c r="DIF1" s="18"/>
      <c r="DIG1" s="18"/>
      <c r="DIH1" s="18"/>
      <c r="DII1" s="18"/>
      <c r="DIJ1" s="18"/>
      <c r="DIK1" s="18"/>
      <c r="DIL1" s="18"/>
      <c r="DIM1" s="18"/>
      <c r="DIN1" s="18"/>
      <c r="DIO1" s="18"/>
      <c r="DIP1" s="18"/>
      <c r="DIQ1" s="18"/>
      <c r="DIR1" s="18"/>
      <c r="DIS1" s="18"/>
      <c r="DIT1" s="18"/>
      <c r="DIU1" s="18"/>
      <c r="DIV1" s="18"/>
      <c r="DIW1" s="18"/>
      <c r="DIX1" s="18"/>
      <c r="DIY1" s="18"/>
      <c r="DIZ1" s="18"/>
      <c r="DJA1" s="18"/>
      <c r="DJB1" s="18"/>
      <c r="DJC1" s="18"/>
      <c r="DJD1" s="18"/>
      <c r="DJE1" s="18"/>
      <c r="DJF1" s="18"/>
      <c r="DJG1" s="18"/>
      <c r="DJH1" s="18"/>
      <c r="DJI1" s="18"/>
      <c r="DJJ1" s="18"/>
      <c r="DJK1" s="18"/>
      <c r="DJL1" s="18"/>
      <c r="DJM1" s="18"/>
      <c r="DJN1" s="18"/>
      <c r="DJO1" s="18"/>
      <c r="DJP1" s="18"/>
      <c r="DJQ1" s="18"/>
      <c r="DJR1" s="18"/>
      <c r="DJS1" s="18"/>
      <c r="DJT1" s="18"/>
      <c r="DJU1" s="18"/>
      <c r="DJV1" s="18"/>
      <c r="DJW1" s="18"/>
      <c r="DJX1" s="18"/>
      <c r="DJY1" s="18"/>
      <c r="DJZ1" s="18"/>
      <c r="DKA1" s="18"/>
      <c r="DKB1" s="18"/>
      <c r="DKC1" s="18"/>
      <c r="DKD1" s="18"/>
      <c r="DKE1" s="18"/>
      <c r="DKF1" s="18"/>
      <c r="DKG1" s="18"/>
      <c r="DKH1" s="18"/>
      <c r="DKI1" s="18"/>
      <c r="DKJ1" s="18"/>
      <c r="DKK1" s="18"/>
      <c r="DKL1" s="18"/>
      <c r="DKM1" s="18"/>
      <c r="DKN1" s="18"/>
      <c r="DKO1" s="18"/>
      <c r="DKP1" s="18"/>
      <c r="DKQ1" s="18"/>
      <c r="DKR1" s="18"/>
      <c r="DKS1" s="18"/>
      <c r="DKT1" s="18"/>
      <c r="DKU1" s="18"/>
      <c r="DKV1" s="18"/>
      <c r="DKW1" s="18"/>
      <c r="DKX1" s="18"/>
      <c r="DKY1" s="18"/>
      <c r="DKZ1" s="18"/>
      <c r="DLA1" s="18"/>
      <c r="DLB1" s="18"/>
      <c r="DLC1" s="18"/>
      <c r="DLD1" s="18"/>
      <c r="DLE1" s="18"/>
      <c r="DLF1" s="18"/>
      <c r="DLG1" s="18"/>
      <c r="DLH1" s="18"/>
      <c r="DLI1" s="18"/>
      <c r="DLJ1" s="18"/>
      <c r="DLK1" s="18"/>
      <c r="DLL1" s="18"/>
      <c r="DLM1" s="18"/>
      <c r="DLN1" s="18"/>
      <c r="DLO1" s="18"/>
      <c r="DLP1" s="18"/>
      <c r="DLQ1" s="18"/>
      <c r="DLR1" s="18"/>
      <c r="DLS1" s="18"/>
      <c r="DLT1" s="18"/>
      <c r="DLU1" s="18"/>
      <c r="DLV1" s="18"/>
      <c r="DLW1" s="18"/>
      <c r="DLX1" s="18"/>
      <c r="DLY1" s="18"/>
      <c r="DLZ1" s="18"/>
      <c r="DMA1" s="18"/>
      <c r="DMB1" s="18"/>
      <c r="DMC1" s="18"/>
      <c r="DMD1" s="18"/>
      <c r="DME1" s="18"/>
      <c r="DMF1" s="18"/>
      <c r="DMG1" s="18"/>
      <c r="DMH1" s="18"/>
      <c r="DMI1" s="18"/>
      <c r="DMJ1" s="18"/>
      <c r="DMK1" s="18"/>
      <c r="DML1" s="18"/>
      <c r="DMM1" s="18"/>
      <c r="DMN1" s="18"/>
      <c r="DMO1" s="18"/>
      <c r="DMP1" s="18"/>
      <c r="DMQ1" s="18"/>
      <c r="DMR1" s="18"/>
      <c r="DMS1" s="18"/>
      <c r="DMT1" s="18"/>
      <c r="DMU1" s="18"/>
      <c r="DMV1" s="18"/>
      <c r="DMW1" s="18"/>
      <c r="DMX1" s="18"/>
      <c r="DMY1" s="18"/>
      <c r="DMZ1" s="18"/>
      <c r="DNA1" s="18"/>
      <c r="DNB1" s="18"/>
      <c r="DNC1" s="18"/>
      <c r="DND1" s="18"/>
      <c r="DNE1" s="18"/>
      <c r="DNF1" s="18"/>
      <c r="DNG1" s="18"/>
      <c r="DNH1" s="18"/>
      <c r="DNI1" s="18"/>
      <c r="DNJ1" s="18"/>
      <c r="DNK1" s="18"/>
      <c r="DNL1" s="18"/>
      <c r="DNM1" s="18"/>
      <c r="DNN1" s="18"/>
      <c r="DNO1" s="18"/>
      <c r="DNP1" s="18"/>
      <c r="DNQ1" s="18"/>
      <c r="DNR1" s="18"/>
      <c r="DNS1" s="18"/>
      <c r="DNT1" s="18"/>
      <c r="DNU1" s="18"/>
      <c r="DNV1" s="18"/>
      <c r="DNW1" s="18"/>
      <c r="DNX1" s="18"/>
      <c r="DNY1" s="18"/>
      <c r="DNZ1" s="18"/>
      <c r="DOA1" s="18"/>
      <c r="DOB1" s="18"/>
      <c r="DOC1" s="18"/>
      <c r="DOD1" s="18"/>
      <c r="DOE1" s="18"/>
      <c r="DOF1" s="18"/>
      <c r="DOG1" s="18"/>
      <c r="DOH1" s="18"/>
      <c r="DOI1" s="18"/>
      <c r="DOJ1" s="18"/>
      <c r="DOK1" s="18"/>
      <c r="DOL1" s="18"/>
      <c r="DOM1" s="18"/>
      <c r="DON1" s="18"/>
      <c r="DOO1" s="18"/>
      <c r="DOP1" s="18"/>
      <c r="DOQ1" s="18"/>
      <c r="DOR1" s="18"/>
      <c r="DOS1" s="18"/>
      <c r="DOT1" s="18"/>
      <c r="DOU1" s="18"/>
      <c r="DOV1" s="18"/>
      <c r="DOW1" s="18"/>
      <c r="DOX1" s="18"/>
      <c r="DOY1" s="18"/>
      <c r="DOZ1" s="18"/>
      <c r="DPA1" s="18"/>
      <c r="DPB1" s="18"/>
      <c r="DPC1" s="18"/>
      <c r="DPD1" s="18"/>
      <c r="DPE1" s="18"/>
      <c r="DPF1" s="18"/>
      <c r="DPG1" s="18"/>
      <c r="DPH1" s="18"/>
      <c r="DPI1" s="18"/>
      <c r="DPJ1" s="18"/>
      <c r="DPK1" s="18"/>
      <c r="DPL1" s="18"/>
      <c r="DPM1" s="18"/>
      <c r="DPN1" s="18"/>
      <c r="DPO1" s="18"/>
      <c r="DPP1" s="18"/>
      <c r="DPQ1" s="18"/>
      <c r="DPR1" s="18"/>
      <c r="DPS1" s="18"/>
      <c r="DPT1" s="18"/>
      <c r="DPU1" s="18"/>
      <c r="DPV1" s="18"/>
      <c r="DPW1" s="18"/>
      <c r="DPX1" s="18"/>
      <c r="DPY1" s="18"/>
      <c r="DPZ1" s="18"/>
      <c r="DQA1" s="18"/>
      <c r="DQB1" s="18"/>
      <c r="DQC1" s="18"/>
      <c r="DQD1" s="18"/>
      <c r="DQE1" s="18"/>
      <c r="DQF1" s="18"/>
      <c r="DQG1" s="18"/>
      <c r="DQH1" s="18"/>
      <c r="DQI1" s="18"/>
      <c r="DQJ1" s="18"/>
      <c r="DQK1" s="18"/>
      <c r="DQL1" s="18"/>
      <c r="DQM1" s="18"/>
      <c r="DQN1" s="18"/>
      <c r="DQO1" s="18"/>
      <c r="DQP1" s="18"/>
      <c r="DQQ1" s="18"/>
      <c r="DQR1" s="18"/>
      <c r="DQS1" s="18"/>
      <c r="DQT1" s="18"/>
      <c r="DQU1" s="18"/>
      <c r="DQV1" s="18"/>
      <c r="DQW1" s="18"/>
      <c r="DQX1" s="18"/>
      <c r="DQY1" s="18"/>
      <c r="DQZ1" s="18"/>
      <c r="DRA1" s="18"/>
      <c r="DRB1" s="18"/>
      <c r="DRC1" s="18"/>
      <c r="DRD1" s="18"/>
      <c r="DRE1" s="18"/>
      <c r="DRF1" s="18"/>
      <c r="DRG1" s="18"/>
      <c r="DRH1" s="18"/>
      <c r="DRI1" s="18"/>
      <c r="DRJ1" s="18"/>
      <c r="DRK1" s="18"/>
      <c r="DRL1" s="18"/>
      <c r="DRM1" s="18"/>
      <c r="DRN1" s="18"/>
      <c r="DRO1" s="18"/>
      <c r="DRP1" s="18"/>
      <c r="DRQ1" s="18"/>
      <c r="DRR1" s="18"/>
      <c r="DRS1" s="18"/>
      <c r="DRT1" s="18"/>
      <c r="DRU1" s="18"/>
      <c r="DRV1" s="18"/>
      <c r="DRW1" s="18"/>
      <c r="DRX1" s="18"/>
      <c r="DRY1" s="18"/>
      <c r="DRZ1" s="18"/>
      <c r="DSA1" s="18"/>
      <c r="DSB1" s="18"/>
      <c r="DSC1" s="18"/>
      <c r="DSD1" s="18"/>
      <c r="DSE1" s="18"/>
      <c r="DSF1" s="18"/>
      <c r="DSG1" s="18"/>
      <c r="DSH1" s="18"/>
      <c r="DSI1" s="18"/>
      <c r="DSJ1" s="18"/>
      <c r="DSK1" s="18"/>
      <c r="DSL1" s="18"/>
      <c r="DSM1" s="18"/>
      <c r="DSN1" s="18"/>
      <c r="DSO1" s="18"/>
      <c r="DSP1" s="18"/>
      <c r="DSQ1" s="18"/>
      <c r="DSR1" s="18"/>
      <c r="DSS1" s="18"/>
      <c r="DST1" s="18"/>
      <c r="DSU1" s="18"/>
      <c r="DSV1" s="18"/>
      <c r="DSW1" s="18"/>
      <c r="DSX1" s="18"/>
      <c r="DSY1" s="18"/>
      <c r="DSZ1" s="18"/>
      <c r="DTA1" s="18"/>
      <c r="DTB1" s="18"/>
      <c r="DTC1" s="18"/>
      <c r="DTD1" s="18"/>
      <c r="DTE1" s="18"/>
      <c r="DTF1" s="18"/>
      <c r="DTG1" s="18"/>
      <c r="DTH1" s="18"/>
      <c r="DTI1" s="18"/>
      <c r="DTJ1" s="18"/>
      <c r="DTK1" s="18"/>
      <c r="DTL1" s="18"/>
      <c r="DTM1" s="18"/>
      <c r="DTN1" s="18"/>
      <c r="DTO1" s="18"/>
      <c r="DTP1" s="18"/>
      <c r="DTQ1" s="18"/>
      <c r="DTR1" s="18"/>
      <c r="DTS1" s="18"/>
      <c r="DTT1" s="18"/>
      <c r="DTU1" s="18"/>
      <c r="DTV1" s="18"/>
      <c r="DTW1" s="18"/>
      <c r="DTX1" s="18"/>
      <c r="DTY1" s="18"/>
      <c r="DTZ1" s="18"/>
      <c r="DUA1" s="18"/>
      <c r="DUB1" s="18"/>
      <c r="DUC1" s="18"/>
      <c r="DUD1" s="18"/>
      <c r="DUE1" s="18"/>
      <c r="DUF1" s="18"/>
      <c r="DUG1" s="18"/>
      <c r="DUH1" s="18"/>
      <c r="DUI1" s="18"/>
      <c r="DUJ1" s="18"/>
      <c r="DUK1" s="18"/>
      <c r="DUL1" s="18"/>
      <c r="DUM1" s="18"/>
      <c r="DUN1" s="18"/>
      <c r="DUO1" s="18"/>
      <c r="DUP1" s="18"/>
      <c r="DUQ1" s="18"/>
      <c r="DUR1" s="18"/>
      <c r="DUS1" s="18"/>
      <c r="DUT1" s="18"/>
      <c r="DUU1" s="18"/>
      <c r="DUV1" s="18"/>
      <c r="DUW1" s="18"/>
      <c r="DUX1" s="18"/>
      <c r="DUY1" s="18"/>
      <c r="DUZ1" s="18"/>
      <c r="DVA1" s="18"/>
      <c r="DVB1" s="18"/>
      <c r="DVC1" s="18"/>
      <c r="DVD1" s="18"/>
      <c r="DVE1" s="18"/>
      <c r="DVF1" s="18"/>
      <c r="DVG1" s="18"/>
      <c r="DVH1" s="18"/>
      <c r="DVI1" s="18"/>
      <c r="DVJ1" s="18"/>
      <c r="DVK1" s="18"/>
      <c r="DVL1" s="18"/>
      <c r="DVM1" s="18"/>
      <c r="DVN1" s="18"/>
      <c r="DVO1" s="18"/>
      <c r="DVP1" s="18"/>
      <c r="DVQ1" s="18"/>
      <c r="DVR1" s="18"/>
      <c r="DVS1" s="18"/>
      <c r="DVT1" s="18"/>
      <c r="DVU1" s="18"/>
      <c r="DVV1" s="18"/>
      <c r="DVW1" s="18"/>
      <c r="DVX1" s="18"/>
      <c r="DVY1" s="18"/>
      <c r="DVZ1" s="18"/>
      <c r="DWA1" s="18"/>
      <c r="DWB1" s="18"/>
      <c r="DWC1" s="18"/>
      <c r="DWD1" s="18"/>
      <c r="DWE1" s="18"/>
      <c r="DWF1" s="18"/>
      <c r="DWG1" s="18"/>
      <c r="DWH1" s="18"/>
      <c r="DWI1" s="18"/>
      <c r="DWJ1" s="18"/>
      <c r="DWK1" s="18"/>
      <c r="DWL1" s="18"/>
      <c r="DWM1" s="18"/>
      <c r="DWN1" s="18"/>
      <c r="DWO1" s="18"/>
      <c r="DWP1" s="18"/>
      <c r="DWQ1" s="18"/>
      <c r="DWR1" s="18"/>
      <c r="DWS1" s="18"/>
      <c r="DWT1" s="18"/>
      <c r="DWU1" s="18"/>
      <c r="DWV1" s="18"/>
      <c r="DWW1" s="18"/>
      <c r="DWX1" s="18"/>
      <c r="DWY1" s="18"/>
      <c r="DWZ1" s="18"/>
      <c r="DXA1" s="18"/>
      <c r="DXB1" s="18"/>
      <c r="DXC1" s="18"/>
      <c r="DXD1" s="18"/>
      <c r="DXE1" s="18"/>
      <c r="DXF1" s="18"/>
      <c r="DXG1" s="18"/>
      <c r="DXH1" s="18"/>
      <c r="DXI1" s="18"/>
      <c r="DXJ1" s="18"/>
      <c r="DXK1" s="18"/>
      <c r="DXL1" s="18"/>
      <c r="DXM1" s="18"/>
      <c r="DXN1" s="18"/>
      <c r="DXO1" s="18"/>
      <c r="DXP1" s="18"/>
      <c r="DXQ1" s="18"/>
      <c r="DXR1" s="18"/>
      <c r="DXS1" s="18"/>
      <c r="DXT1" s="18"/>
      <c r="DXU1" s="18"/>
      <c r="DXV1" s="18"/>
      <c r="DXW1" s="18"/>
      <c r="DXX1" s="18"/>
      <c r="DXY1" s="18"/>
      <c r="DXZ1" s="18"/>
      <c r="DYA1" s="18"/>
      <c r="DYB1" s="18"/>
      <c r="DYC1" s="18"/>
      <c r="DYD1" s="18"/>
      <c r="DYE1" s="18"/>
      <c r="DYF1" s="18"/>
      <c r="DYG1" s="18"/>
      <c r="DYH1" s="18"/>
      <c r="DYI1" s="18"/>
      <c r="DYJ1" s="18"/>
      <c r="DYK1" s="18"/>
      <c r="DYL1" s="18"/>
      <c r="DYM1" s="18"/>
      <c r="DYN1" s="18"/>
      <c r="DYO1" s="18"/>
      <c r="DYP1" s="18"/>
      <c r="DYQ1" s="18"/>
      <c r="DYR1" s="18"/>
      <c r="DYS1" s="18"/>
      <c r="DYT1" s="18"/>
      <c r="DYU1" s="18"/>
      <c r="DYV1" s="18"/>
      <c r="DYW1" s="18"/>
      <c r="DYX1" s="18"/>
      <c r="DYY1" s="18"/>
      <c r="DYZ1" s="18"/>
      <c r="DZA1" s="18"/>
      <c r="DZB1" s="18"/>
      <c r="DZC1" s="18"/>
      <c r="DZD1" s="18"/>
      <c r="DZE1" s="18"/>
      <c r="DZF1" s="18"/>
      <c r="DZG1" s="18"/>
      <c r="DZH1" s="18"/>
      <c r="DZI1" s="18"/>
      <c r="DZJ1" s="18"/>
      <c r="DZK1" s="18"/>
      <c r="DZL1" s="18"/>
      <c r="DZM1" s="18"/>
      <c r="DZN1" s="18"/>
      <c r="DZO1" s="18"/>
      <c r="DZP1" s="18"/>
      <c r="DZQ1" s="18"/>
      <c r="DZR1" s="18"/>
      <c r="DZS1" s="18"/>
      <c r="DZT1" s="18"/>
      <c r="DZU1" s="18"/>
      <c r="DZV1" s="18"/>
      <c r="DZW1" s="18"/>
      <c r="DZX1" s="18"/>
      <c r="DZY1" s="18"/>
      <c r="DZZ1" s="18"/>
      <c r="EAA1" s="18"/>
      <c r="EAB1" s="18"/>
      <c r="EAC1" s="18"/>
      <c r="EAD1" s="18"/>
      <c r="EAE1" s="18"/>
      <c r="EAF1" s="18"/>
      <c r="EAG1" s="18"/>
      <c r="EAH1" s="18"/>
      <c r="EAI1" s="18"/>
      <c r="EAJ1" s="18"/>
      <c r="EAK1" s="18"/>
      <c r="EAL1" s="18"/>
      <c r="EAM1" s="18"/>
      <c r="EAN1" s="18"/>
      <c r="EAO1" s="18"/>
      <c r="EAP1" s="18"/>
      <c r="EAQ1" s="18"/>
      <c r="EAR1" s="18"/>
      <c r="EAS1" s="18"/>
      <c r="EAT1" s="18"/>
      <c r="EAU1" s="18"/>
      <c r="EAV1" s="18"/>
      <c r="EAW1" s="18"/>
      <c r="EAX1" s="18"/>
      <c r="EAY1" s="18"/>
      <c r="EAZ1" s="18"/>
      <c r="EBA1" s="18"/>
      <c r="EBB1" s="18"/>
      <c r="EBC1" s="18"/>
      <c r="EBD1" s="18"/>
      <c r="EBE1" s="18"/>
      <c r="EBF1" s="18"/>
      <c r="EBG1" s="18"/>
      <c r="EBH1" s="18"/>
      <c r="EBI1" s="18"/>
      <c r="EBJ1" s="18"/>
      <c r="EBK1" s="18"/>
      <c r="EBL1" s="18"/>
      <c r="EBM1" s="18"/>
      <c r="EBN1" s="18"/>
      <c r="EBO1" s="18"/>
      <c r="EBP1" s="18"/>
      <c r="EBQ1" s="18"/>
      <c r="EBR1" s="18"/>
      <c r="EBS1" s="18"/>
      <c r="EBT1" s="18"/>
      <c r="EBU1" s="18"/>
      <c r="EBV1" s="18"/>
      <c r="EBW1" s="18"/>
      <c r="EBX1" s="18"/>
      <c r="EBY1" s="18"/>
      <c r="EBZ1" s="18"/>
      <c r="ECA1" s="18"/>
      <c r="ECB1" s="18"/>
      <c r="ECC1" s="18"/>
      <c r="ECD1" s="18"/>
      <c r="ECE1" s="18"/>
      <c r="ECF1" s="18"/>
      <c r="ECG1" s="18"/>
      <c r="ECH1" s="18"/>
      <c r="ECI1" s="18"/>
      <c r="ECJ1" s="18"/>
      <c r="ECK1" s="18"/>
      <c r="ECL1" s="18"/>
      <c r="ECM1" s="18"/>
      <c r="ECN1" s="18"/>
      <c r="ECO1" s="18"/>
      <c r="ECP1" s="18"/>
      <c r="ECQ1" s="18"/>
      <c r="ECR1" s="18"/>
      <c r="ECS1" s="18"/>
      <c r="ECT1" s="18"/>
      <c r="ECU1" s="18"/>
      <c r="ECV1" s="18"/>
      <c r="ECW1" s="18"/>
      <c r="ECX1" s="18"/>
      <c r="ECY1" s="18"/>
      <c r="ECZ1" s="18"/>
      <c r="EDA1" s="18"/>
      <c r="EDB1" s="18"/>
      <c r="EDC1" s="18"/>
      <c r="EDD1" s="18"/>
      <c r="EDE1" s="18"/>
      <c r="EDF1" s="18"/>
      <c r="EDG1" s="18"/>
      <c r="EDH1" s="18"/>
      <c r="EDI1" s="18"/>
      <c r="EDJ1" s="18"/>
      <c r="EDK1" s="18"/>
      <c r="EDL1" s="18"/>
      <c r="EDM1" s="18"/>
      <c r="EDN1" s="18"/>
      <c r="EDO1" s="18"/>
      <c r="EDP1" s="18"/>
      <c r="EDQ1" s="18"/>
      <c r="EDR1" s="18"/>
      <c r="EDS1" s="18"/>
      <c r="EDT1" s="18"/>
      <c r="EDU1" s="18"/>
      <c r="EDV1" s="18"/>
      <c r="EDW1" s="18"/>
      <c r="EDX1" s="18"/>
      <c r="EDY1" s="18"/>
      <c r="EDZ1" s="18"/>
      <c r="EEA1" s="18"/>
      <c r="EEB1" s="18"/>
      <c r="EEC1" s="18"/>
      <c r="EED1" s="18"/>
      <c r="EEE1" s="18"/>
      <c r="EEF1" s="18"/>
      <c r="EEG1" s="18"/>
      <c r="EEH1" s="18"/>
      <c r="EEI1" s="18"/>
      <c r="EEJ1" s="18"/>
      <c r="EEK1" s="18"/>
      <c r="EEL1" s="18"/>
      <c r="EEM1" s="18"/>
      <c r="EEN1" s="18"/>
      <c r="EEO1" s="18"/>
      <c r="EEP1" s="18"/>
      <c r="EEQ1" s="18"/>
      <c r="EER1" s="18"/>
      <c r="EES1" s="18"/>
      <c r="EET1" s="18"/>
      <c r="EEU1" s="18"/>
      <c r="EEV1" s="18"/>
      <c r="EEW1" s="18"/>
      <c r="EEX1" s="18"/>
      <c r="EEY1" s="18"/>
      <c r="EEZ1" s="18"/>
      <c r="EFA1" s="18"/>
      <c r="EFB1" s="18"/>
      <c r="EFC1" s="18"/>
      <c r="EFD1" s="18"/>
      <c r="EFE1" s="18"/>
      <c r="EFF1" s="18"/>
      <c r="EFG1" s="18"/>
      <c r="EFH1" s="18"/>
      <c r="EFI1" s="18"/>
      <c r="EFJ1" s="18"/>
      <c r="EFK1" s="18"/>
      <c r="EFL1" s="18"/>
      <c r="EFM1" s="18"/>
      <c r="EFN1" s="18"/>
      <c r="EFO1" s="18"/>
      <c r="EFP1" s="18"/>
      <c r="EFQ1" s="18"/>
      <c r="EFR1" s="18"/>
      <c r="EFS1" s="18"/>
      <c r="EFT1" s="18"/>
      <c r="EFU1" s="18"/>
      <c r="EFV1" s="18"/>
      <c r="EFW1" s="18"/>
      <c r="EFX1" s="18"/>
      <c r="EFY1" s="18"/>
      <c r="EFZ1" s="18"/>
      <c r="EGA1" s="18"/>
      <c r="EGB1" s="18"/>
      <c r="EGC1" s="18"/>
      <c r="EGD1" s="18"/>
      <c r="EGE1" s="18"/>
      <c r="EGF1" s="18"/>
      <c r="EGG1" s="18"/>
      <c r="EGH1" s="18"/>
      <c r="EGI1" s="18"/>
      <c r="EGJ1" s="18"/>
      <c r="EGK1" s="18"/>
      <c r="EGL1" s="18"/>
      <c r="EGM1" s="18"/>
      <c r="EGN1" s="18"/>
      <c r="EGO1" s="18"/>
      <c r="EGP1" s="18"/>
      <c r="EGQ1" s="18"/>
      <c r="EGR1" s="18"/>
      <c r="EGS1" s="18"/>
      <c r="EGT1" s="18"/>
      <c r="EGU1" s="18"/>
      <c r="EGV1" s="18"/>
      <c r="EGW1" s="18"/>
      <c r="EGX1" s="18"/>
      <c r="EGY1" s="18"/>
      <c r="EGZ1" s="18"/>
      <c r="EHA1" s="18"/>
      <c r="EHB1" s="18"/>
      <c r="EHC1" s="18"/>
      <c r="EHD1" s="18"/>
      <c r="EHE1" s="18"/>
      <c r="EHF1" s="18"/>
      <c r="EHG1" s="18"/>
      <c r="EHH1" s="18"/>
      <c r="EHI1" s="18"/>
      <c r="EHJ1" s="18"/>
      <c r="EHK1" s="18"/>
      <c r="EHL1" s="18"/>
      <c r="EHM1" s="18"/>
      <c r="EHN1" s="18"/>
      <c r="EHO1" s="18"/>
      <c r="EHP1" s="18"/>
      <c r="EHQ1" s="18"/>
      <c r="EHR1" s="18"/>
      <c r="EHS1" s="18"/>
      <c r="EHT1" s="18"/>
      <c r="EHU1" s="18"/>
      <c r="EHV1" s="18"/>
      <c r="EHW1" s="18"/>
      <c r="EHX1" s="18"/>
      <c r="EHY1" s="18"/>
      <c r="EHZ1" s="18"/>
      <c r="EIA1" s="18"/>
      <c r="EIB1" s="18"/>
      <c r="EIC1" s="18"/>
      <c r="EID1" s="18"/>
      <c r="EIE1" s="18"/>
      <c r="EIF1" s="18"/>
      <c r="EIG1" s="18"/>
      <c r="EIH1" s="18"/>
      <c r="EII1" s="18"/>
      <c r="EIJ1" s="18"/>
      <c r="EIK1" s="18"/>
      <c r="EIL1" s="18"/>
      <c r="EIM1" s="18"/>
      <c r="EIN1" s="18"/>
      <c r="EIO1" s="18"/>
      <c r="EIP1" s="18"/>
      <c r="EIQ1" s="18"/>
      <c r="EIR1" s="18"/>
      <c r="EIS1" s="18"/>
      <c r="EIT1" s="18"/>
      <c r="EIU1" s="18"/>
      <c r="EIV1" s="18"/>
      <c r="EIW1" s="18"/>
      <c r="EIX1" s="18"/>
      <c r="EIY1" s="18"/>
      <c r="EIZ1" s="18"/>
      <c r="EJA1" s="18"/>
      <c r="EJB1" s="18"/>
      <c r="EJC1" s="18"/>
      <c r="EJD1" s="18"/>
      <c r="EJE1" s="18"/>
      <c r="EJF1" s="18"/>
      <c r="EJG1" s="18"/>
      <c r="EJH1" s="18"/>
      <c r="EJI1" s="18"/>
      <c r="EJJ1" s="18"/>
      <c r="EJK1" s="18"/>
      <c r="EJL1" s="18"/>
      <c r="EJM1" s="18"/>
      <c r="EJN1" s="18"/>
      <c r="EJO1" s="18"/>
      <c r="EJP1" s="18"/>
      <c r="EJQ1" s="18"/>
      <c r="EJR1" s="18"/>
      <c r="EJS1" s="18"/>
      <c r="EJT1" s="18"/>
      <c r="EJU1" s="18"/>
      <c r="EJV1" s="18"/>
      <c r="EJW1" s="18"/>
      <c r="EJX1" s="18"/>
      <c r="EJY1" s="18"/>
      <c r="EJZ1" s="18"/>
      <c r="EKA1" s="18"/>
      <c r="EKB1" s="18"/>
      <c r="EKC1" s="18"/>
      <c r="EKD1" s="18"/>
      <c r="EKE1" s="18"/>
      <c r="EKF1" s="18"/>
      <c r="EKG1" s="18"/>
      <c r="EKH1" s="18"/>
      <c r="EKI1" s="18"/>
      <c r="EKJ1" s="18"/>
      <c r="EKK1" s="18"/>
      <c r="EKL1" s="18"/>
      <c r="EKM1" s="18"/>
      <c r="EKN1" s="18"/>
      <c r="EKO1" s="18"/>
      <c r="EKP1" s="18"/>
      <c r="EKQ1" s="18"/>
      <c r="EKR1" s="18"/>
      <c r="EKS1" s="18"/>
      <c r="EKT1" s="18"/>
      <c r="EKU1" s="18"/>
      <c r="EKV1" s="18"/>
      <c r="EKW1" s="18"/>
      <c r="EKX1" s="18"/>
      <c r="EKY1" s="18"/>
      <c r="EKZ1" s="18"/>
      <c r="ELA1" s="18"/>
      <c r="ELB1" s="18"/>
      <c r="ELC1" s="18"/>
      <c r="ELD1" s="18"/>
      <c r="ELE1" s="18"/>
      <c r="ELF1" s="18"/>
      <c r="ELG1" s="18"/>
      <c r="ELH1" s="18"/>
      <c r="ELI1" s="18"/>
      <c r="ELJ1" s="18"/>
      <c r="ELK1" s="18"/>
      <c r="ELL1" s="18"/>
      <c r="ELM1" s="18"/>
      <c r="ELN1" s="18"/>
      <c r="ELO1" s="18"/>
      <c r="ELP1" s="18"/>
      <c r="ELQ1" s="18"/>
      <c r="ELR1" s="18"/>
      <c r="ELS1" s="18"/>
      <c r="ELT1" s="18"/>
      <c r="ELU1" s="18"/>
      <c r="ELV1" s="18"/>
      <c r="ELW1" s="18"/>
      <c r="ELX1" s="18"/>
      <c r="ELY1" s="18"/>
      <c r="ELZ1" s="18"/>
      <c r="EMA1" s="18"/>
      <c r="EMB1" s="18"/>
      <c r="EMC1" s="18"/>
      <c r="EMD1" s="18"/>
      <c r="EME1" s="18"/>
      <c r="EMF1" s="18"/>
      <c r="EMG1" s="18"/>
      <c r="EMH1" s="18"/>
      <c r="EMI1" s="18"/>
      <c r="EMJ1" s="18"/>
      <c r="EMK1" s="18"/>
      <c r="EML1" s="18"/>
      <c r="EMM1" s="18"/>
      <c r="EMN1" s="18"/>
      <c r="EMO1" s="18"/>
      <c r="EMP1" s="18"/>
      <c r="EMQ1" s="18"/>
      <c r="EMR1" s="18"/>
      <c r="EMS1" s="18"/>
      <c r="EMT1" s="18"/>
      <c r="EMU1" s="18"/>
      <c r="EMV1" s="18"/>
      <c r="EMW1" s="18"/>
      <c r="EMX1" s="18"/>
      <c r="EMY1" s="18"/>
      <c r="EMZ1" s="18"/>
      <c r="ENA1" s="18"/>
      <c r="ENB1" s="18"/>
      <c r="ENC1" s="18"/>
      <c r="END1" s="18"/>
      <c r="ENE1" s="18"/>
      <c r="ENF1" s="18"/>
      <c r="ENG1" s="18"/>
      <c r="ENH1" s="18"/>
      <c r="ENI1" s="18"/>
      <c r="ENJ1" s="18"/>
      <c r="ENK1" s="18"/>
      <c r="ENL1" s="18"/>
      <c r="ENM1" s="18"/>
      <c r="ENN1" s="18"/>
      <c r="ENO1" s="18"/>
      <c r="ENP1" s="18"/>
      <c r="ENQ1" s="18"/>
      <c r="ENR1" s="18"/>
      <c r="ENS1" s="18"/>
      <c r="ENT1" s="18"/>
      <c r="ENU1" s="18"/>
      <c r="ENV1" s="18"/>
      <c r="ENW1" s="18"/>
      <c r="ENX1" s="18"/>
      <c r="ENY1" s="18"/>
      <c r="ENZ1" s="18"/>
      <c r="EOA1" s="18"/>
      <c r="EOB1" s="18"/>
      <c r="EOC1" s="18"/>
      <c r="EOD1" s="18"/>
      <c r="EOE1" s="18"/>
      <c r="EOF1" s="18"/>
      <c r="EOG1" s="18"/>
      <c r="EOH1" s="18"/>
      <c r="EOI1" s="18"/>
      <c r="EOJ1" s="18"/>
      <c r="EOK1" s="18"/>
      <c r="EOL1" s="18"/>
      <c r="EOM1" s="18"/>
      <c r="EON1" s="18"/>
      <c r="EOO1" s="18"/>
      <c r="EOP1" s="18"/>
      <c r="EOQ1" s="18"/>
      <c r="EOR1" s="18"/>
      <c r="EOS1" s="18"/>
      <c r="EOT1" s="18"/>
      <c r="EOU1" s="18"/>
      <c r="EOV1" s="18"/>
      <c r="EOW1" s="18"/>
      <c r="EOX1" s="18"/>
      <c r="EOY1" s="18"/>
      <c r="EOZ1" s="18"/>
      <c r="EPA1" s="18"/>
      <c r="EPB1" s="18"/>
      <c r="EPC1" s="18"/>
      <c r="EPD1" s="18"/>
      <c r="EPE1" s="18"/>
      <c r="EPF1" s="18"/>
      <c r="EPG1" s="18"/>
      <c r="EPH1" s="18"/>
      <c r="EPI1" s="18"/>
      <c r="EPJ1" s="18"/>
      <c r="EPK1" s="18"/>
      <c r="EPL1" s="18"/>
      <c r="EPM1" s="18"/>
      <c r="EPN1" s="18"/>
      <c r="EPO1" s="18"/>
      <c r="EPP1" s="18"/>
      <c r="EPQ1" s="18"/>
      <c r="EPR1" s="18"/>
      <c r="EPS1" s="18"/>
      <c r="EPT1" s="18"/>
      <c r="EPU1" s="18"/>
      <c r="EPV1" s="18"/>
      <c r="EPW1" s="18"/>
      <c r="EPX1" s="18"/>
      <c r="EPY1" s="18"/>
      <c r="EPZ1" s="18"/>
      <c r="EQA1" s="18"/>
      <c r="EQB1" s="18"/>
      <c r="EQC1" s="18"/>
      <c r="EQD1" s="18"/>
      <c r="EQE1" s="18"/>
      <c r="EQF1" s="18"/>
      <c r="EQG1" s="18"/>
      <c r="EQH1" s="18"/>
      <c r="EQI1" s="18"/>
      <c r="EQJ1" s="18"/>
      <c r="EQK1" s="18"/>
      <c r="EQL1" s="18"/>
      <c r="EQM1" s="18"/>
      <c r="EQN1" s="18"/>
      <c r="EQO1" s="18"/>
      <c r="EQP1" s="18"/>
      <c r="EQQ1" s="18"/>
      <c r="EQR1" s="18"/>
      <c r="EQS1" s="18"/>
      <c r="EQT1" s="18"/>
      <c r="EQU1" s="18"/>
      <c r="EQV1" s="18"/>
      <c r="EQW1" s="18"/>
      <c r="EQX1" s="18"/>
      <c r="EQY1" s="18"/>
      <c r="EQZ1" s="18"/>
      <c r="ERA1" s="18"/>
      <c r="ERB1" s="18"/>
      <c r="ERC1" s="18"/>
      <c r="ERD1" s="18"/>
      <c r="ERE1" s="18"/>
      <c r="ERF1" s="18"/>
      <c r="ERG1" s="18"/>
      <c r="ERH1" s="18"/>
      <c r="ERI1" s="18"/>
      <c r="ERJ1" s="18"/>
      <c r="ERK1" s="18"/>
      <c r="ERL1" s="18"/>
      <c r="ERM1" s="18"/>
      <c r="ERN1" s="18"/>
      <c r="ERO1" s="18"/>
      <c r="ERP1" s="18"/>
      <c r="ERQ1" s="18"/>
      <c r="ERR1" s="18"/>
      <c r="ERS1" s="18"/>
      <c r="ERT1" s="18"/>
      <c r="ERU1" s="18"/>
      <c r="ERV1" s="18"/>
      <c r="ERW1" s="18"/>
      <c r="ERX1" s="18"/>
      <c r="ERY1" s="18"/>
      <c r="ERZ1" s="18"/>
      <c r="ESA1" s="18"/>
      <c r="ESB1" s="18"/>
      <c r="ESC1" s="18"/>
      <c r="ESD1" s="18"/>
      <c r="ESE1" s="18"/>
      <c r="ESF1" s="18"/>
      <c r="ESG1" s="18"/>
      <c r="ESH1" s="18"/>
      <c r="ESI1" s="18"/>
      <c r="ESJ1" s="18"/>
      <c r="ESK1" s="18"/>
      <c r="ESL1" s="18"/>
      <c r="ESM1" s="18"/>
      <c r="ESN1" s="18"/>
      <c r="ESO1" s="18"/>
      <c r="ESP1" s="18"/>
      <c r="ESQ1" s="18"/>
      <c r="ESR1" s="18"/>
      <c r="ESS1" s="18"/>
      <c r="EST1" s="18"/>
      <c r="ESU1" s="18"/>
      <c r="ESV1" s="18"/>
      <c r="ESW1" s="18"/>
      <c r="ESX1" s="18"/>
      <c r="ESY1" s="18"/>
      <c r="ESZ1" s="18"/>
      <c r="ETA1" s="18"/>
      <c r="ETB1" s="18"/>
      <c r="ETC1" s="18"/>
      <c r="ETD1" s="18"/>
      <c r="ETE1" s="18"/>
      <c r="ETF1" s="18"/>
      <c r="ETG1" s="18"/>
      <c r="ETH1" s="18"/>
      <c r="ETI1" s="18"/>
      <c r="ETJ1" s="18"/>
      <c r="ETK1" s="18"/>
      <c r="ETL1" s="18"/>
      <c r="ETM1" s="18"/>
      <c r="ETN1" s="18"/>
      <c r="ETO1" s="18"/>
      <c r="ETP1" s="18"/>
      <c r="ETQ1" s="18"/>
      <c r="ETR1" s="18"/>
      <c r="ETS1" s="18"/>
      <c r="ETT1" s="18"/>
      <c r="ETU1" s="18"/>
      <c r="ETV1" s="18"/>
      <c r="ETW1" s="18"/>
      <c r="ETX1" s="18"/>
      <c r="ETY1" s="18"/>
      <c r="ETZ1" s="18"/>
      <c r="EUA1" s="18"/>
      <c r="EUB1" s="18"/>
      <c r="EUC1" s="18"/>
      <c r="EUD1" s="18"/>
      <c r="EUE1" s="18"/>
      <c r="EUF1" s="18"/>
      <c r="EUG1" s="18"/>
      <c r="EUH1" s="18"/>
      <c r="EUI1" s="18"/>
      <c r="EUJ1" s="18"/>
      <c r="EUK1" s="18"/>
      <c r="EUL1" s="18"/>
      <c r="EUM1" s="18"/>
      <c r="EUN1" s="18"/>
      <c r="EUO1" s="18"/>
      <c r="EUP1" s="18"/>
      <c r="EUQ1" s="18"/>
      <c r="EUR1" s="18"/>
      <c r="EUS1" s="18"/>
      <c r="EUT1" s="18"/>
      <c r="EUU1" s="18"/>
      <c r="EUV1" s="18"/>
      <c r="EUW1" s="18"/>
      <c r="EUX1" s="18"/>
      <c r="EUY1" s="18"/>
      <c r="EUZ1" s="18"/>
      <c r="EVA1" s="18"/>
      <c r="EVB1" s="18"/>
      <c r="EVC1" s="18"/>
      <c r="EVD1" s="18"/>
      <c r="EVE1" s="18"/>
      <c r="EVF1" s="18"/>
      <c r="EVG1" s="18"/>
      <c r="EVH1" s="18"/>
      <c r="EVI1" s="18"/>
      <c r="EVJ1" s="18"/>
      <c r="EVK1" s="18"/>
      <c r="EVL1" s="18"/>
      <c r="EVM1" s="18"/>
      <c r="EVN1" s="18"/>
      <c r="EVO1" s="18"/>
      <c r="EVP1" s="18"/>
      <c r="EVQ1" s="18"/>
      <c r="EVR1" s="18"/>
      <c r="EVS1" s="18"/>
      <c r="EVT1" s="18"/>
      <c r="EVU1" s="18"/>
      <c r="EVV1" s="18"/>
      <c r="EVW1" s="18"/>
      <c r="EVX1" s="18"/>
      <c r="EVY1" s="18"/>
      <c r="EVZ1" s="18"/>
      <c r="EWA1" s="18"/>
      <c r="EWB1" s="18"/>
      <c r="EWC1" s="18"/>
      <c r="EWD1" s="18"/>
      <c r="EWE1" s="18"/>
      <c r="EWF1" s="18"/>
      <c r="EWG1" s="18"/>
      <c r="EWH1" s="18"/>
      <c r="EWI1" s="18"/>
      <c r="EWJ1" s="18"/>
      <c r="EWK1" s="18"/>
      <c r="EWL1" s="18"/>
      <c r="EWM1" s="18"/>
      <c r="EWN1" s="18"/>
      <c r="EWO1" s="18"/>
      <c r="EWP1" s="18"/>
      <c r="EWQ1" s="18"/>
      <c r="EWR1" s="18"/>
      <c r="EWS1" s="18"/>
      <c r="EWT1" s="18"/>
      <c r="EWU1" s="18"/>
      <c r="EWV1" s="18"/>
      <c r="EWW1" s="18"/>
      <c r="EWX1" s="18"/>
      <c r="EWY1" s="18"/>
      <c r="EWZ1" s="18"/>
      <c r="EXA1" s="18"/>
      <c r="EXB1" s="18"/>
      <c r="EXC1" s="18"/>
      <c r="EXD1" s="18"/>
      <c r="EXE1" s="18"/>
      <c r="EXF1" s="18"/>
      <c r="EXG1" s="18"/>
      <c r="EXH1" s="18"/>
      <c r="EXI1" s="18"/>
      <c r="EXJ1" s="18"/>
      <c r="EXK1" s="18"/>
      <c r="EXL1" s="18"/>
      <c r="EXM1" s="18"/>
      <c r="EXN1" s="18"/>
      <c r="EXO1" s="18"/>
      <c r="EXP1" s="18"/>
      <c r="EXQ1" s="18"/>
      <c r="EXR1" s="18"/>
      <c r="EXS1" s="18"/>
      <c r="EXT1" s="18"/>
      <c r="EXU1" s="18"/>
      <c r="EXV1" s="18"/>
      <c r="EXW1" s="18"/>
      <c r="EXX1" s="18"/>
      <c r="EXY1" s="18"/>
      <c r="EXZ1" s="18"/>
      <c r="EYA1" s="18"/>
      <c r="EYB1" s="18"/>
      <c r="EYC1" s="18"/>
      <c r="EYD1" s="18"/>
      <c r="EYE1" s="18"/>
      <c r="EYF1" s="18"/>
      <c r="EYG1" s="18"/>
      <c r="EYH1" s="18"/>
      <c r="EYI1" s="18"/>
      <c r="EYJ1" s="18"/>
      <c r="EYK1" s="18"/>
      <c r="EYL1" s="18"/>
      <c r="EYM1" s="18"/>
      <c r="EYN1" s="18"/>
      <c r="EYO1" s="18"/>
      <c r="EYP1" s="18"/>
      <c r="EYQ1" s="18"/>
      <c r="EYR1" s="18"/>
      <c r="EYS1" s="18"/>
      <c r="EYT1" s="18"/>
      <c r="EYU1" s="18"/>
      <c r="EYV1" s="18"/>
      <c r="EYW1" s="18"/>
      <c r="EYX1" s="18"/>
      <c r="EYY1" s="18"/>
      <c r="EYZ1" s="18"/>
      <c r="EZA1" s="18"/>
      <c r="EZB1" s="18"/>
      <c r="EZC1" s="18"/>
      <c r="EZD1" s="18"/>
      <c r="EZE1" s="18"/>
      <c r="EZF1" s="18"/>
      <c r="EZG1" s="18"/>
      <c r="EZH1" s="18"/>
      <c r="EZI1" s="18"/>
      <c r="EZJ1" s="18"/>
      <c r="EZK1" s="18"/>
      <c r="EZL1" s="18"/>
      <c r="EZM1" s="18"/>
      <c r="EZN1" s="18"/>
      <c r="EZO1" s="18"/>
      <c r="EZP1" s="18"/>
      <c r="EZQ1" s="18"/>
      <c r="EZR1" s="18"/>
      <c r="EZS1" s="18"/>
      <c r="EZT1" s="18"/>
      <c r="EZU1" s="18"/>
      <c r="EZV1" s="18"/>
      <c r="EZW1" s="18"/>
      <c r="EZX1" s="18"/>
      <c r="EZY1" s="18"/>
      <c r="EZZ1" s="18"/>
      <c r="FAA1" s="18"/>
      <c r="FAB1" s="18"/>
      <c r="FAC1" s="18"/>
      <c r="FAD1" s="18"/>
      <c r="FAE1" s="18"/>
      <c r="FAF1" s="18"/>
      <c r="FAG1" s="18"/>
      <c r="FAH1" s="18"/>
      <c r="FAI1" s="18"/>
      <c r="FAJ1" s="18"/>
      <c r="FAK1" s="18"/>
      <c r="FAL1" s="18"/>
      <c r="FAM1" s="18"/>
      <c r="FAN1" s="18"/>
      <c r="FAO1" s="18"/>
      <c r="FAP1" s="18"/>
      <c r="FAQ1" s="18"/>
      <c r="FAR1" s="18"/>
      <c r="FAS1" s="18"/>
      <c r="FAT1" s="18"/>
      <c r="FAU1" s="18"/>
      <c r="FAV1" s="18"/>
      <c r="FAW1" s="18"/>
      <c r="FAX1" s="18"/>
      <c r="FAY1" s="18"/>
      <c r="FAZ1" s="18"/>
      <c r="FBA1" s="18"/>
      <c r="FBB1" s="18"/>
      <c r="FBC1" s="18"/>
      <c r="FBD1" s="18"/>
      <c r="FBE1" s="18"/>
      <c r="FBF1" s="18"/>
      <c r="FBG1" s="18"/>
      <c r="FBH1" s="18"/>
      <c r="FBI1" s="18"/>
      <c r="FBJ1" s="18"/>
      <c r="FBK1" s="18"/>
      <c r="FBL1" s="18"/>
      <c r="FBM1" s="18"/>
      <c r="FBN1" s="18"/>
      <c r="FBO1" s="18"/>
      <c r="FBP1" s="18"/>
      <c r="FBQ1" s="18"/>
      <c r="FBR1" s="18"/>
      <c r="FBS1" s="18"/>
      <c r="FBT1" s="18"/>
      <c r="FBU1" s="18"/>
      <c r="FBV1" s="18"/>
      <c r="FBW1" s="18"/>
      <c r="FBX1" s="18"/>
      <c r="FBY1" s="18"/>
      <c r="FBZ1" s="18"/>
      <c r="FCA1" s="18"/>
      <c r="FCB1" s="18"/>
      <c r="FCC1" s="18"/>
      <c r="FCD1" s="18"/>
      <c r="FCE1" s="18"/>
      <c r="FCF1" s="18"/>
      <c r="FCG1" s="18"/>
      <c r="FCH1" s="18"/>
      <c r="FCI1" s="18"/>
      <c r="FCJ1" s="18"/>
      <c r="FCK1" s="18"/>
      <c r="FCL1" s="18"/>
      <c r="FCM1" s="18"/>
      <c r="FCN1" s="18"/>
      <c r="FCO1" s="18"/>
      <c r="FCP1" s="18"/>
      <c r="FCQ1" s="18"/>
      <c r="FCR1" s="18"/>
      <c r="FCS1" s="18"/>
      <c r="FCT1" s="18"/>
      <c r="FCU1" s="18"/>
      <c r="FCV1" s="18"/>
      <c r="FCW1" s="18"/>
      <c r="FCX1" s="18"/>
      <c r="FCY1" s="18"/>
      <c r="FCZ1" s="18"/>
      <c r="FDA1" s="18"/>
      <c r="FDB1" s="18"/>
      <c r="FDC1" s="18"/>
      <c r="FDD1" s="18"/>
      <c r="FDE1" s="18"/>
      <c r="FDF1" s="18"/>
      <c r="FDG1" s="18"/>
      <c r="FDH1" s="18"/>
      <c r="FDI1" s="18"/>
      <c r="FDJ1" s="18"/>
      <c r="FDK1" s="18"/>
      <c r="FDL1" s="18"/>
      <c r="FDM1" s="18"/>
      <c r="FDN1" s="18"/>
      <c r="FDO1" s="18"/>
      <c r="FDP1" s="18"/>
      <c r="FDQ1" s="18"/>
      <c r="FDR1" s="18"/>
      <c r="FDS1" s="18"/>
      <c r="FDT1" s="18"/>
      <c r="FDU1" s="18"/>
      <c r="FDV1" s="18"/>
      <c r="FDW1" s="18"/>
      <c r="FDX1" s="18"/>
      <c r="FDY1" s="18"/>
      <c r="FDZ1" s="18"/>
      <c r="FEA1" s="18"/>
      <c r="FEB1" s="18"/>
      <c r="FEC1" s="18"/>
      <c r="FED1" s="18"/>
      <c r="FEE1" s="18"/>
      <c r="FEF1" s="18"/>
      <c r="FEG1" s="18"/>
      <c r="FEH1" s="18"/>
      <c r="FEI1" s="18"/>
      <c r="FEJ1" s="18"/>
      <c r="FEK1" s="18"/>
      <c r="FEL1" s="18"/>
      <c r="FEM1" s="18"/>
      <c r="FEN1" s="18"/>
      <c r="FEO1" s="18"/>
      <c r="FEP1" s="18"/>
      <c r="FEQ1" s="18"/>
      <c r="FER1" s="18"/>
      <c r="FES1" s="18"/>
      <c r="FET1" s="18"/>
      <c r="FEU1" s="18"/>
      <c r="FEV1" s="18"/>
      <c r="FEW1" s="18"/>
      <c r="FEX1" s="18"/>
      <c r="FEY1" s="18"/>
      <c r="FEZ1" s="18"/>
      <c r="FFA1" s="18"/>
      <c r="FFB1" s="18"/>
      <c r="FFC1" s="18"/>
      <c r="FFD1" s="18"/>
      <c r="FFE1" s="18"/>
      <c r="FFF1" s="18"/>
      <c r="FFG1" s="18"/>
      <c r="FFH1" s="18"/>
      <c r="FFI1" s="18"/>
      <c r="FFJ1" s="18"/>
      <c r="FFK1" s="18"/>
      <c r="FFL1" s="18"/>
      <c r="FFM1" s="18"/>
      <c r="FFN1" s="18"/>
      <c r="FFO1" s="18"/>
      <c r="FFP1" s="18"/>
      <c r="FFQ1" s="18"/>
      <c r="FFR1" s="18"/>
      <c r="FFS1" s="18"/>
      <c r="FFT1" s="18"/>
      <c r="FFU1" s="18"/>
      <c r="FFV1" s="18"/>
      <c r="FFW1" s="18"/>
      <c r="FFX1" s="18"/>
      <c r="FFY1" s="18"/>
      <c r="FFZ1" s="18"/>
      <c r="FGA1" s="18"/>
      <c r="FGB1" s="18"/>
      <c r="FGC1" s="18"/>
      <c r="FGD1" s="18"/>
      <c r="FGE1" s="18"/>
      <c r="FGF1" s="18"/>
      <c r="FGG1" s="18"/>
      <c r="FGH1" s="18"/>
      <c r="FGI1" s="18"/>
      <c r="FGJ1" s="18"/>
      <c r="FGK1" s="18"/>
      <c r="FGL1" s="18"/>
      <c r="FGM1" s="18"/>
      <c r="FGN1" s="18"/>
      <c r="FGO1" s="18"/>
      <c r="FGP1" s="18"/>
      <c r="FGQ1" s="18"/>
      <c r="FGR1" s="18"/>
      <c r="FGS1" s="18"/>
      <c r="FGT1" s="18"/>
      <c r="FGU1" s="18"/>
      <c r="FGV1" s="18"/>
      <c r="FGW1" s="18"/>
      <c r="FGX1" s="18"/>
      <c r="FGY1" s="18"/>
      <c r="FGZ1" s="18"/>
      <c r="FHA1" s="18"/>
      <c r="FHB1" s="18"/>
      <c r="FHC1" s="18"/>
      <c r="FHD1" s="18"/>
      <c r="FHE1" s="18"/>
      <c r="FHF1" s="18"/>
      <c r="FHG1" s="18"/>
      <c r="FHH1" s="18"/>
      <c r="FHI1" s="18"/>
      <c r="FHJ1" s="18"/>
      <c r="FHK1" s="18"/>
      <c r="FHL1" s="18"/>
      <c r="FHM1" s="18"/>
      <c r="FHN1" s="18"/>
      <c r="FHO1" s="18"/>
      <c r="FHP1" s="18"/>
      <c r="FHQ1" s="18"/>
      <c r="FHR1" s="18"/>
      <c r="FHS1" s="18"/>
      <c r="FHT1" s="18"/>
      <c r="FHU1" s="18"/>
      <c r="FHV1" s="18"/>
      <c r="FHW1" s="18"/>
      <c r="FHX1" s="18"/>
      <c r="FHY1" s="18"/>
      <c r="FHZ1" s="18"/>
      <c r="FIA1" s="18"/>
      <c r="FIB1" s="18"/>
      <c r="FIC1" s="18"/>
      <c r="FID1" s="18"/>
      <c r="FIE1" s="18"/>
      <c r="FIF1" s="18"/>
      <c r="FIG1" s="18"/>
      <c r="FIH1" s="18"/>
      <c r="FII1" s="18"/>
      <c r="FIJ1" s="18"/>
      <c r="FIK1" s="18"/>
      <c r="FIL1" s="18"/>
      <c r="FIM1" s="18"/>
      <c r="FIN1" s="18"/>
      <c r="FIO1" s="18"/>
      <c r="FIP1" s="18"/>
      <c r="FIQ1" s="18"/>
      <c r="FIR1" s="18"/>
      <c r="FIS1" s="18"/>
      <c r="FIT1" s="18"/>
      <c r="FIU1" s="18"/>
      <c r="FIV1" s="18"/>
      <c r="FIW1" s="18"/>
      <c r="FIX1" s="18"/>
      <c r="FIY1" s="18"/>
      <c r="FIZ1" s="18"/>
      <c r="FJA1" s="18"/>
      <c r="FJB1" s="18"/>
      <c r="FJC1" s="18"/>
      <c r="FJD1" s="18"/>
      <c r="FJE1" s="18"/>
      <c r="FJF1" s="18"/>
      <c r="FJG1" s="18"/>
      <c r="FJH1" s="18"/>
      <c r="FJI1" s="18"/>
      <c r="FJJ1" s="18"/>
      <c r="FJK1" s="18"/>
      <c r="FJL1" s="18"/>
      <c r="FJM1" s="18"/>
      <c r="FJN1" s="18"/>
      <c r="FJO1" s="18"/>
      <c r="FJP1" s="18"/>
      <c r="FJQ1" s="18"/>
      <c r="FJR1" s="18"/>
      <c r="FJS1" s="18"/>
      <c r="FJT1" s="18"/>
      <c r="FJU1" s="18"/>
      <c r="FJV1" s="18"/>
      <c r="FJW1" s="18"/>
      <c r="FJX1" s="18"/>
      <c r="FJY1" s="18"/>
      <c r="FJZ1" s="18"/>
      <c r="FKA1" s="18"/>
      <c r="FKB1" s="18"/>
      <c r="FKC1" s="18"/>
      <c r="FKD1" s="18"/>
      <c r="FKE1" s="18"/>
      <c r="FKF1" s="18"/>
      <c r="FKG1" s="18"/>
      <c r="FKH1" s="18"/>
      <c r="FKI1" s="18"/>
      <c r="FKJ1" s="18"/>
      <c r="FKK1" s="18"/>
      <c r="FKL1" s="18"/>
      <c r="FKM1" s="18"/>
      <c r="FKN1" s="18"/>
      <c r="FKO1" s="18"/>
      <c r="FKP1" s="18"/>
      <c r="FKQ1" s="18"/>
      <c r="FKR1" s="18"/>
      <c r="FKS1" s="18"/>
      <c r="FKT1" s="18"/>
      <c r="FKU1" s="18"/>
      <c r="FKV1" s="18"/>
      <c r="FKW1" s="18"/>
      <c r="FKX1" s="18"/>
      <c r="FKY1" s="18"/>
      <c r="FKZ1" s="18"/>
      <c r="FLA1" s="18"/>
      <c r="FLB1" s="18"/>
      <c r="FLC1" s="18"/>
      <c r="FLD1" s="18"/>
      <c r="FLE1" s="18"/>
      <c r="FLF1" s="18"/>
      <c r="FLG1" s="18"/>
      <c r="FLH1" s="18"/>
      <c r="FLI1" s="18"/>
      <c r="FLJ1" s="18"/>
      <c r="FLK1" s="18"/>
      <c r="FLL1" s="18"/>
      <c r="FLM1" s="18"/>
      <c r="FLN1" s="18"/>
      <c r="FLO1" s="18"/>
      <c r="FLP1" s="18"/>
      <c r="FLQ1" s="18"/>
      <c r="FLR1" s="18"/>
      <c r="FLS1" s="18"/>
      <c r="FLT1" s="18"/>
      <c r="FLU1" s="18"/>
      <c r="FLV1" s="18"/>
      <c r="FLW1" s="18"/>
      <c r="FLX1" s="18"/>
      <c r="FLY1" s="18"/>
      <c r="FLZ1" s="18"/>
      <c r="FMA1" s="18"/>
      <c r="FMB1" s="18"/>
      <c r="FMC1" s="18"/>
      <c r="FMD1" s="18"/>
      <c r="FME1" s="18"/>
      <c r="FMF1" s="18"/>
      <c r="FMG1" s="18"/>
      <c r="FMH1" s="18"/>
      <c r="FMI1" s="18"/>
      <c r="FMJ1" s="18"/>
      <c r="FMK1" s="18"/>
      <c r="FML1" s="18"/>
      <c r="FMM1" s="18"/>
      <c r="FMN1" s="18"/>
      <c r="FMO1" s="18"/>
      <c r="FMP1" s="18"/>
      <c r="FMQ1" s="18"/>
      <c r="FMR1" s="18"/>
      <c r="FMS1" s="18"/>
      <c r="FMT1" s="18"/>
      <c r="FMU1" s="18"/>
      <c r="FMV1" s="18"/>
      <c r="FMW1" s="18"/>
      <c r="FMX1" s="18"/>
      <c r="FMY1" s="18"/>
      <c r="FMZ1" s="18"/>
      <c r="FNA1" s="18"/>
      <c r="FNB1" s="18"/>
      <c r="FNC1" s="18"/>
      <c r="FND1" s="18"/>
      <c r="FNE1" s="18"/>
      <c r="FNF1" s="18"/>
      <c r="FNG1" s="18"/>
      <c r="FNH1" s="18"/>
      <c r="FNI1" s="18"/>
      <c r="FNJ1" s="18"/>
      <c r="FNK1" s="18"/>
      <c r="FNL1" s="18"/>
      <c r="FNM1" s="18"/>
      <c r="FNN1" s="18"/>
      <c r="FNO1" s="18"/>
      <c r="FNP1" s="18"/>
      <c r="FNQ1" s="18"/>
      <c r="FNR1" s="18"/>
      <c r="FNS1" s="18"/>
      <c r="FNT1" s="18"/>
      <c r="FNU1" s="18"/>
      <c r="FNV1" s="18"/>
      <c r="FNW1" s="18"/>
      <c r="FNX1" s="18"/>
      <c r="FNY1" s="18"/>
      <c r="FNZ1" s="18"/>
      <c r="FOA1" s="18"/>
      <c r="FOB1" s="18"/>
      <c r="FOC1" s="18"/>
      <c r="FOD1" s="18"/>
      <c r="FOE1" s="18"/>
      <c r="FOF1" s="18"/>
      <c r="FOG1" s="18"/>
      <c r="FOH1" s="18"/>
      <c r="FOI1" s="18"/>
      <c r="FOJ1" s="18"/>
      <c r="FOK1" s="18"/>
      <c r="FOL1" s="18"/>
      <c r="FOM1" s="18"/>
      <c r="FON1" s="18"/>
      <c r="FOO1" s="18"/>
      <c r="FOP1" s="18"/>
      <c r="FOQ1" s="18"/>
      <c r="FOR1" s="18"/>
      <c r="FOS1" s="18"/>
      <c r="FOT1" s="18"/>
      <c r="FOU1" s="18"/>
      <c r="FOV1" s="18"/>
      <c r="FOW1" s="18"/>
      <c r="FOX1" s="18"/>
      <c r="FOY1" s="18"/>
      <c r="FOZ1" s="18"/>
      <c r="FPA1" s="18"/>
      <c r="FPB1" s="18"/>
      <c r="FPC1" s="18"/>
      <c r="FPD1" s="18"/>
      <c r="FPE1" s="18"/>
      <c r="FPF1" s="18"/>
      <c r="FPG1" s="18"/>
      <c r="FPH1" s="18"/>
      <c r="FPI1" s="18"/>
      <c r="FPJ1" s="18"/>
      <c r="FPK1" s="18"/>
      <c r="FPL1" s="18"/>
      <c r="FPM1" s="18"/>
      <c r="FPN1" s="18"/>
      <c r="FPO1" s="18"/>
      <c r="FPP1" s="18"/>
      <c r="FPQ1" s="18"/>
      <c r="FPR1" s="18"/>
      <c r="FPS1" s="18"/>
      <c r="FPT1" s="18"/>
      <c r="FPU1" s="18"/>
      <c r="FPV1" s="18"/>
      <c r="FPW1" s="18"/>
      <c r="FPX1" s="18"/>
      <c r="FPY1" s="18"/>
      <c r="FPZ1" s="18"/>
      <c r="FQA1" s="18"/>
      <c r="FQB1" s="18"/>
      <c r="FQC1" s="18"/>
      <c r="FQD1" s="18"/>
      <c r="FQE1" s="18"/>
      <c r="FQF1" s="18"/>
      <c r="FQG1" s="18"/>
      <c r="FQH1" s="18"/>
      <c r="FQI1" s="18"/>
      <c r="FQJ1" s="18"/>
      <c r="FQK1" s="18"/>
      <c r="FQL1" s="18"/>
      <c r="FQM1" s="18"/>
      <c r="FQN1" s="18"/>
      <c r="FQO1" s="18"/>
      <c r="FQP1" s="18"/>
      <c r="FQQ1" s="18"/>
      <c r="FQR1" s="18"/>
      <c r="FQS1" s="18"/>
      <c r="FQT1" s="18"/>
      <c r="FQU1" s="18"/>
      <c r="FQV1" s="18"/>
      <c r="FQW1" s="18"/>
      <c r="FQX1" s="18"/>
      <c r="FQY1" s="18"/>
      <c r="FQZ1" s="18"/>
      <c r="FRA1" s="18"/>
      <c r="FRB1" s="18"/>
      <c r="FRC1" s="18"/>
      <c r="FRD1" s="18"/>
      <c r="FRE1" s="18"/>
      <c r="FRF1" s="18"/>
      <c r="FRG1" s="18"/>
      <c r="FRH1" s="18"/>
      <c r="FRI1" s="18"/>
      <c r="FRJ1" s="18"/>
      <c r="FRK1" s="18"/>
      <c r="FRL1" s="18"/>
      <c r="FRM1" s="18"/>
      <c r="FRN1" s="18"/>
      <c r="FRO1" s="18"/>
      <c r="FRP1" s="18"/>
      <c r="FRQ1" s="18"/>
      <c r="FRR1" s="18"/>
      <c r="FRS1" s="18"/>
      <c r="FRT1" s="18"/>
      <c r="FRU1" s="18"/>
      <c r="FRV1" s="18"/>
      <c r="FRW1" s="18"/>
      <c r="FRX1" s="18"/>
      <c r="FRY1" s="18"/>
      <c r="FRZ1" s="18"/>
      <c r="FSA1" s="18"/>
      <c r="FSB1" s="18"/>
      <c r="FSC1" s="18"/>
      <c r="FSD1" s="18"/>
      <c r="FSE1" s="18"/>
      <c r="FSF1" s="18"/>
      <c r="FSG1" s="18"/>
      <c r="FSH1" s="18"/>
      <c r="FSI1" s="18"/>
      <c r="FSJ1" s="18"/>
      <c r="FSK1" s="18"/>
      <c r="FSL1" s="18"/>
      <c r="FSM1" s="18"/>
      <c r="FSN1" s="18"/>
      <c r="FSO1" s="18"/>
      <c r="FSP1" s="18"/>
      <c r="FSQ1" s="18"/>
      <c r="FSR1" s="18"/>
      <c r="FSS1" s="18"/>
      <c r="FST1" s="18"/>
      <c r="FSU1" s="18"/>
      <c r="FSV1" s="18"/>
      <c r="FSW1" s="18"/>
      <c r="FSX1" s="18"/>
      <c r="FSY1" s="18"/>
      <c r="FSZ1" s="18"/>
      <c r="FTA1" s="18"/>
      <c r="FTB1" s="18"/>
      <c r="FTC1" s="18"/>
      <c r="FTD1" s="18"/>
      <c r="FTE1" s="18"/>
      <c r="FTF1" s="18"/>
      <c r="FTG1" s="18"/>
      <c r="FTH1" s="18"/>
      <c r="FTI1" s="18"/>
      <c r="FTJ1" s="18"/>
      <c r="FTK1" s="18"/>
      <c r="FTL1" s="18"/>
      <c r="FTM1" s="18"/>
      <c r="FTN1" s="18"/>
      <c r="FTO1" s="18"/>
      <c r="FTP1" s="18"/>
      <c r="FTQ1" s="18"/>
      <c r="FTR1" s="18"/>
      <c r="FTS1" s="18"/>
      <c r="FTT1" s="18"/>
      <c r="FTU1" s="18"/>
      <c r="FTV1" s="18"/>
      <c r="FTW1" s="18"/>
      <c r="FTX1" s="18"/>
      <c r="FTY1" s="18"/>
      <c r="FTZ1" s="18"/>
      <c r="FUA1" s="18"/>
      <c r="FUB1" s="18"/>
      <c r="FUC1" s="18"/>
      <c r="FUD1" s="18"/>
      <c r="FUE1" s="18"/>
      <c r="FUF1" s="18"/>
      <c r="FUG1" s="18"/>
      <c r="FUH1" s="18"/>
      <c r="FUI1" s="18"/>
      <c r="FUJ1" s="18"/>
      <c r="FUK1" s="18"/>
      <c r="FUL1" s="18"/>
      <c r="FUM1" s="18"/>
      <c r="FUN1" s="18"/>
      <c r="FUO1" s="18"/>
      <c r="FUP1" s="18"/>
      <c r="FUQ1" s="18"/>
      <c r="FUR1" s="18"/>
      <c r="FUS1" s="18"/>
      <c r="FUT1" s="18"/>
      <c r="FUU1" s="18"/>
      <c r="FUV1" s="18"/>
      <c r="FUW1" s="18"/>
      <c r="FUX1" s="18"/>
      <c r="FUY1" s="18"/>
      <c r="FUZ1" s="18"/>
      <c r="FVA1" s="18"/>
      <c r="FVB1" s="18"/>
      <c r="FVC1" s="18"/>
      <c r="FVD1" s="18"/>
      <c r="FVE1" s="18"/>
      <c r="FVF1" s="18"/>
      <c r="FVG1" s="18"/>
      <c r="FVH1" s="18"/>
      <c r="FVI1" s="18"/>
      <c r="FVJ1" s="18"/>
      <c r="FVK1" s="18"/>
      <c r="FVL1" s="18"/>
      <c r="FVM1" s="18"/>
      <c r="FVN1" s="18"/>
      <c r="FVO1" s="18"/>
      <c r="FVP1" s="18"/>
      <c r="FVQ1" s="18"/>
      <c r="FVR1" s="18"/>
      <c r="FVS1" s="18"/>
      <c r="FVT1" s="18"/>
      <c r="FVU1" s="18"/>
      <c r="FVV1" s="18"/>
      <c r="FVW1" s="18"/>
      <c r="FVX1" s="18"/>
      <c r="FVY1" s="18"/>
      <c r="FVZ1" s="18"/>
      <c r="FWA1" s="18"/>
      <c r="FWB1" s="18"/>
      <c r="FWC1" s="18"/>
      <c r="FWD1" s="18"/>
      <c r="FWE1" s="18"/>
      <c r="FWF1" s="18"/>
      <c r="FWG1" s="18"/>
      <c r="FWH1" s="18"/>
      <c r="FWI1" s="18"/>
      <c r="FWJ1" s="18"/>
      <c r="FWK1" s="18"/>
      <c r="FWL1" s="18"/>
      <c r="FWM1" s="18"/>
      <c r="FWN1" s="18"/>
      <c r="FWO1" s="18"/>
      <c r="FWP1" s="18"/>
      <c r="FWQ1" s="18"/>
      <c r="FWR1" s="18"/>
      <c r="FWS1" s="18"/>
      <c r="FWT1" s="18"/>
      <c r="FWU1" s="18"/>
      <c r="FWV1" s="18"/>
      <c r="FWW1" s="18"/>
      <c r="FWX1" s="18"/>
      <c r="FWY1" s="18"/>
      <c r="FWZ1" s="18"/>
      <c r="FXA1" s="18"/>
      <c r="FXB1" s="18"/>
      <c r="FXC1" s="18"/>
      <c r="FXD1" s="18"/>
      <c r="FXE1" s="18"/>
      <c r="FXF1" s="18"/>
      <c r="FXG1" s="18"/>
      <c r="FXH1" s="18"/>
      <c r="FXI1" s="18"/>
      <c r="FXJ1" s="18"/>
      <c r="FXK1" s="18"/>
      <c r="FXL1" s="18"/>
      <c r="FXM1" s="18"/>
      <c r="FXN1" s="18"/>
      <c r="FXO1" s="18"/>
      <c r="FXP1" s="18"/>
      <c r="FXQ1" s="18"/>
      <c r="FXR1" s="18"/>
      <c r="FXS1" s="18"/>
      <c r="FXT1" s="18"/>
      <c r="FXU1" s="18"/>
      <c r="FXV1" s="18"/>
      <c r="FXW1" s="18"/>
      <c r="FXX1" s="18"/>
      <c r="FXY1" s="18"/>
      <c r="FXZ1" s="18"/>
      <c r="FYA1" s="18"/>
      <c r="FYB1" s="18"/>
      <c r="FYC1" s="18"/>
      <c r="FYD1" s="18"/>
      <c r="FYE1" s="18"/>
      <c r="FYF1" s="18"/>
      <c r="FYG1" s="18"/>
      <c r="FYH1" s="18"/>
      <c r="FYI1" s="18"/>
      <c r="FYJ1" s="18"/>
      <c r="FYK1" s="18"/>
      <c r="FYL1" s="18"/>
      <c r="FYM1" s="18"/>
      <c r="FYN1" s="18"/>
      <c r="FYO1" s="18"/>
      <c r="FYP1" s="18"/>
      <c r="FYQ1" s="18"/>
      <c r="FYR1" s="18"/>
      <c r="FYS1" s="18"/>
      <c r="FYT1" s="18"/>
      <c r="FYU1" s="18"/>
      <c r="FYV1" s="18"/>
      <c r="FYW1" s="18"/>
      <c r="FYX1" s="18"/>
      <c r="FYY1" s="18"/>
      <c r="FYZ1" s="18"/>
      <c r="FZA1" s="18"/>
      <c r="FZB1" s="18"/>
      <c r="FZC1" s="18"/>
      <c r="FZD1" s="18"/>
      <c r="FZE1" s="18"/>
      <c r="FZF1" s="18"/>
      <c r="FZG1" s="18"/>
      <c r="FZH1" s="18"/>
      <c r="FZI1" s="18"/>
      <c r="FZJ1" s="18"/>
      <c r="FZK1" s="18"/>
      <c r="FZL1" s="18"/>
      <c r="FZM1" s="18"/>
      <c r="FZN1" s="18"/>
      <c r="FZO1" s="18"/>
      <c r="FZP1" s="18"/>
      <c r="FZQ1" s="18"/>
      <c r="FZR1" s="18"/>
      <c r="FZS1" s="18"/>
      <c r="FZT1" s="18"/>
      <c r="FZU1" s="18"/>
      <c r="FZV1" s="18"/>
      <c r="FZW1" s="18"/>
      <c r="FZX1" s="18"/>
      <c r="FZY1" s="18"/>
      <c r="FZZ1" s="18"/>
      <c r="GAA1" s="18"/>
      <c r="GAB1" s="18"/>
      <c r="GAC1" s="18"/>
      <c r="GAD1" s="18"/>
      <c r="GAE1" s="18"/>
      <c r="GAF1" s="18"/>
      <c r="GAG1" s="18"/>
      <c r="GAH1" s="18"/>
      <c r="GAI1" s="18"/>
      <c r="GAJ1" s="18"/>
      <c r="GAK1" s="18"/>
      <c r="GAL1" s="18"/>
      <c r="GAM1" s="18"/>
      <c r="GAN1" s="18"/>
      <c r="GAO1" s="18"/>
      <c r="GAP1" s="18"/>
      <c r="GAQ1" s="18"/>
      <c r="GAR1" s="18"/>
      <c r="GAS1" s="18"/>
      <c r="GAT1" s="18"/>
      <c r="GAU1" s="18"/>
      <c r="GAV1" s="18"/>
      <c r="GAW1" s="18"/>
      <c r="GAX1" s="18"/>
      <c r="GAY1" s="18"/>
      <c r="GAZ1" s="18"/>
      <c r="GBA1" s="18"/>
      <c r="GBB1" s="18"/>
      <c r="GBC1" s="18"/>
      <c r="GBD1" s="18"/>
      <c r="GBE1" s="18"/>
      <c r="GBF1" s="18"/>
      <c r="GBG1" s="18"/>
      <c r="GBH1" s="18"/>
      <c r="GBI1" s="18"/>
      <c r="GBJ1" s="18"/>
      <c r="GBK1" s="18"/>
      <c r="GBL1" s="18"/>
      <c r="GBM1" s="18"/>
      <c r="GBN1" s="18"/>
      <c r="GBO1" s="18"/>
      <c r="GBP1" s="18"/>
      <c r="GBQ1" s="18"/>
      <c r="GBR1" s="18"/>
      <c r="GBS1" s="18"/>
      <c r="GBT1" s="18"/>
      <c r="GBU1" s="18"/>
      <c r="GBV1" s="18"/>
      <c r="GBW1" s="18"/>
      <c r="GBX1" s="18"/>
      <c r="GBY1" s="18"/>
      <c r="GBZ1" s="18"/>
      <c r="GCA1" s="18"/>
      <c r="GCB1" s="18"/>
      <c r="GCC1" s="18"/>
      <c r="GCD1" s="18"/>
      <c r="GCE1" s="18"/>
      <c r="GCF1" s="18"/>
      <c r="GCG1" s="18"/>
      <c r="GCH1" s="18"/>
      <c r="GCI1" s="18"/>
      <c r="GCJ1" s="18"/>
      <c r="GCK1" s="18"/>
      <c r="GCL1" s="18"/>
      <c r="GCM1" s="18"/>
      <c r="GCN1" s="18"/>
      <c r="GCO1" s="18"/>
      <c r="GCP1" s="18"/>
      <c r="GCQ1" s="18"/>
      <c r="GCR1" s="18"/>
      <c r="GCS1" s="18"/>
      <c r="GCT1" s="18"/>
      <c r="GCU1" s="18"/>
      <c r="GCV1" s="18"/>
      <c r="GCW1" s="18"/>
      <c r="GCX1" s="18"/>
      <c r="GCY1" s="18"/>
      <c r="GCZ1" s="18"/>
      <c r="GDA1" s="18"/>
      <c r="GDB1" s="18"/>
      <c r="GDC1" s="18"/>
      <c r="GDD1" s="18"/>
      <c r="GDE1" s="18"/>
      <c r="GDF1" s="18"/>
      <c r="GDG1" s="18"/>
      <c r="GDH1" s="18"/>
      <c r="GDI1" s="18"/>
      <c r="GDJ1" s="18"/>
      <c r="GDK1" s="18"/>
      <c r="GDL1" s="18"/>
      <c r="GDM1" s="18"/>
      <c r="GDN1" s="18"/>
      <c r="GDO1" s="18"/>
      <c r="GDP1" s="18"/>
      <c r="GDQ1" s="18"/>
      <c r="GDR1" s="18"/>
      <c r="GDS1" s="18"/>
      <c r="GDT1" s="18"/>
      <c r="GDU1" s="18"/>
      <c r="GDV1" s="18"/>
      <c r="GDW1" s="18"/>
      <c r="GDX1" s="18"/>
      <c r="GDY1" s="18"/>
      <c r="GDZ1" s="18"/>
      <c r="GEA1" s="18"/>
      <c r="GEB1" s="18"/>
      <c r="GEC1" s="18"/>
      <c r="GED1" s="18"/>
      <c r="GEE1" s="18"/>
      <c r="GEF1" s="18"/>
      <c r="GEG1" s="18"/>
      <c r="GEH1" s="18"/>
      <c r="GEI1" s="18"/>
      <c r="GEJ1" s="18"/>
      <c r="GEK1" s="18"/>
      <c r="GEL1" s="18"/>
      <c r="GEM1" s="18"/>
      <c r="GEN1" s="18"/>
      <c r="GEO1" s="18"/>
      <c r="GEP1" s="18"/>
      <c r="GEQ1" s="18"/>
      <c r="GER1" s="18"/>
      <c r="GES1" s="18"/>
      <c r="GET1" s="18"/>
      <c r="GEU1" s="18"/>
      <c r="GEV1" s="18"/>
      <c r="GEW1" s="18"/>
      <c r="GEX1" s="18"/>
      <c r="GEY1" s="18"/>
      <c r="GEZ1" s="18"/>
      <c r="GFA1" s="18"/>
      <c r="GFB1" s="18"/>
      <c r="GFC1" s="18"/>
      <c r="GFD1" s="18"/>
      <c r="GFE1" s="18"/>
      <c r="GFF1" s="18"/>
      <c r="GFG1" s="18"/>
      <c r="GFH1" s="18"/>
      <c r="GFI1" s="18"/>
      <c r="GFJ1" s="18"/>
      <c r="GFK1" s="18"/>
      <c r="GFL1" s="18"/>
      <c r="GFM1" s="18"/>
      <c r="GFN1" s="18"/>
      <c r="GFO1" s="18"/>
      <c r="GFP1" s="18"/>
      <c r="GFQ1" s="18"/>
      <c r="GFR1" s="18"/>
      <c r="GFS1" s="18"/>
      <c r="GFT1" s="18"/>
      <c r="GFU1" s="18"/>
      <c r="GFV1" s="18"/>
      <c r="GFW1" s="18"/>
      <c r="GFX1" s="18"/>
      <c r="GFY1" s="18"/>
      <c r="GFZ1" s="18"/>
      <c r="GGA1" s="18"/>
      <c r="GGB1" s="18"/>
      <c r="GGC1" s="18"/>
      <c r="GGD1" s="18"/>
      <c r="GGE1" s="18"/>
      <c r="GGF1" s="18"/>
      <c r="GGG1" s="18"/>
      <c r="GGH1" s="18"/>
      <c r="GGI1" s="18"/>
      <c r="GGJ1" s="18"/>
      <c r="GGK1" s="18"/>
      <c r="GGL1" s="18"/>
      <c r="GGM1" s="18"/>
      <c r="GGN1" s="18"/>
      <c r="GGO1" s="18"/>
      <c r="GGP1" s="18"/>
      <c r="GGQ1" s="18"/>
      <c r="GGR1" s="18"/>
      <c r="GGS1" s="18"/>
      <c r="GGT1" s="18"/>
      <c r="GGU1" s="18"/>
      <c r="GGV1" s="18"/>
      <c r="GGW1" s="18"/>
      <c r="GGX1" s="18"/>
      <c r="GGY1" s="18"/>
      <c r="GGZ1" s="18"/>
      <c r="GHA1" s="18"/>
      <c r="GHB1" s="18"/>
      <c r="GHC1" s="18"/>
      <c r="GHD1" s="18"/>
      <c r="GHE1" s="18"/>
      <c r="GHF1" s="18"/>
      <c r="GHG1" s="18"/>
      <c r="GHH1" s="18"/>
      <c r="GHI1" s="18"/>
      <c r="GHJ1" s="18"/>
      <c r="GHK1" s="18"/>
      <c r="GHL1" s="18"/>
      <c r="GHM1" s="18"/>
      <c r="GHN1" s="18"/>
      <c r="GHO1" s="18"/>
      <c r="GHP1" s="18"/>
      <c r="GHQ1" s="18"/>
      <c r="GHR1" s="18"/>
      <c r="GHS1" s="18"/>
      <c r="GHT1" s="18"/>
      <c r="GHU1" s="18"/>
      <c r="GHV1" s="18"/>
      <c r="GHW1" s="18"/>
      <c r="GHX1" s="18"/>
      <c r="GHY1" s="18"/>
      <c r="GHZ1" s="18"/>
      <c r="GIA1" s="18"/>
      <c r="GIB1" s="18"/>
      <c r="GIC1" s="18"/>
      <c r="GID1" s="18"/>
      <c r="GIE1" s="18"/>
      <c r="GIF1" s="18"/>
      <c r="GIG1" s="18"/>
      <c r="GIH1" s="18"/>
      <c r="GII1" s="18"/>
      <c r="GIJ1" s="18"/>
      <c r="GIK1" s="18"/>
      <c r="GIL1" s="18"/>
      <c r="GIM1" s="18"/>
      <c r="GIN1" s="18"/>
      <c r="GIO1" s="18"/>
      <c r="GIP1" s="18"/>
      <c r="GIQ1" s="18"/>
      <c r="GIR1" s="18"/>
      <c r="GIS1" s="18"/>
      <c r="GIT1" s="18"/>
      <c r="GIU1" s="18"/>
      <c r="GIV1" s="18"/>
      <c r="GIW1" s="18"/>
      <c r="GIX1" s="18"/>
      <c r="GIY1" s="18"/>
      <c r="GIZ1" s="18"/>
      <c r="GJA1" s="18"/>
      <c r="GJB1" s="18"/>
      <c r="GJC1" s="18"/>
      <c r="GJD1" s="18"/>
      <c r="GJE1" s="18"/>
      <c r="GJF1" s="18"/>
      <c r="GJG1" s="18"/>
      <c r="GJH1" s="18"/>
      <c r="GJI1" s="18"/>
      <c r="GJJ1" s="18"/>
      <c r="GJK1" s="18"/>
      <c r="GJL1" s="18"/>
      <c r="GJM1" s="18"/>
      <c r="GJN1" s="18"/>
      <c r="GJO1" s="18"/>
      <c r="GJP1" s="18"/>
      <c r="GJQ1" s="18"/>
      <c r="GJR1" s="18"/>
      <c r="GJS1" s="18"/>
      <c r="GJT1" s="18"/>
      <c r="GJU1" s="18"/>
      <c r="GJV1" s="18"/>
      <c r="GJW1" s="18"/>
      <c r="GJX1" s="18"/>
      <c r="GJY1" s="18"/>
      <c r="GJZ1" s="18"/>
      <c r="GKA1" s="18"/>
      <c r="GKB1" s="18"/>
      <c r="GKC1" s="18"/>
      <c r="GKD1" s="18"/>
      <c r="GKE1" s="18"/>
      <c r="GKF1" s="18"/>
      <c r="GKG1" s="18"/>
      <c r="GKH1" s="18"/>
      <c r="GKI1" s="18"/>
      <c r="GKJ1" s="18"/>
      <c r="GKK1" s="18"/>
      <c r="GKL1" s="18"/>
      <c r="GKM1" s="18"/>
      <c r="GKN1" s="18"/>
      <c r="GKO1" s="18"/>
      <c r="GKP1" s="18"/>
      <c r="GKQ1" s="18"/>
      <c r="GKR1" s="18"/>
      <c r="GKS1" s="18"/>
      <c r="GKT1" s="18"/>
      <c r="GKU1" s="18"/>
      <c r="GKV1" s="18"/>
      <c r="GKW1" s="18"/>
      <c r="GKX1" s="18"/>
      <c r="GKY1" s="18"/>
      <c r="GKZ1" s="18"/>
      <c r="GLA1" s="18"/>
      <c r="GLB1" s="18"/>
      <c r="GLC1" s="18"/>
      <c r="GLD1" s="18"/>
      <c r="GLE1" s="18"/>
      <c r="GLF1" s="18"/>
      <c r="GLG1" s="18"/>
      <c r="GLH1" s="18"/>
      <c r="GLI1" s="18"/>
      <c r="GLJ1" s="18"/>
      <c r="GLK1" s="18"/>
      <c r="GLL1" s="18"/>
      <c r="GLM1" s="18"/>
      <c r="GLN1" s="18"/>
      <c r="GLO1" s="18"/>
      <c r="GLP1" s="18"/>
      <c r="GLQ1" s="18"/>
      <c r="GLR1" s="18"/>
      <c r="GLS1" s="18"/>
      <c r="GLT1" s="18"/>
      <c r="GLU1" s="18"/>
      <c r="GLV1" s="18"/>
      <c r="GLW1" s="18"/>
      <c r="GLX1" s="18"/>
      <c r="GLY1" s="18"/>
      <c r="GLZ1" s="18"/>
      <c r="GMA1" s="18"/>
      <c r="GMB1" s="18"/>
      <c r="GMC1" s="18"/>
      <c r="GMD1" s="18"/>
      <c r="GME1" s="18"/>
      <c r="GMF1" s="18"/>
      <c r="GMG1" s="18"/>
      <c r="GMH1" s="18"/>
      <c r="GMI1" s="18"/>
      <c r="GMJ1" s="18"/>
      <c r="GMK1" s="18"/>
      <c r="GML1" s="18"/>
      <c r="GMM1" s="18"/>
      <c r="GMN1" s="18"/>
      <c r="GMO1" s="18"/>
      <c r="GMP1" s="18"/>
      <c r="GMQ1" s="18"/>
      <c r="GMR1" s="18"/>
      <c r="GMS1" s="18"/>
      <c r="GMT1" s="18"/>
      <c r="GMU1" s="18"/>
      <c r="GMV1" s="18"/>
      <c r="GMW1" s="18"/>
      <c r="GMX1" s="18"/>
      <c r="GMY1" s="18"/>
      <c r="GMZ1" s="18"/>
      <c r="GNA1" s="18"/>
      <c r="GNB1" s="18"/>
      <c r="GNC1" s="18"/>
      <c r="GND1" s="18"/>
      <c r="GNE1" s="18"/>
      <c r="GNF1" s="18"/>
      <c r="GNG1" s="18"/>
      <c r="GNH1" s="18"/>
      <c r="GNI1" s="18"/>
      <c r="GNJ1" s="18"/>
      <c r="GNK1" s="18"/>
      <c r="GNL1" s="18"/>
      <c r="GNM1" s="18"/>
      <c r="GNN1" s="18"/>
      <c r="GNO1" s="18"/>
      <c r="GNP1" s="18"/>
      <c r="GNQ1" s="18"/>
      <c r="GNR1" s="18"/>
      <c r="GNS1" s="18"/>
      <c r="GNT1" s="18"/>
      <c r="GNU1" s="18"/>
      <c r="GNV1" s="18"/>
      <c r="GNW1" s="18"/>
      <c r="GNX1" s="18"/>
      <c r="GNY1" s="18"/>
      <c r="GNZ1" s="18"/>
      <c r="GOA1" s="18"/>
      <c r="GOB1" s="18"/>
      <c r="GOC1" s="18"/>
      <c r="GOD1" s="18"/>
      <c r="GOE1" s="18"/>
      <c r="GOF1" s="18"/>
      <c r="GOG1" s="18"/>
      <c r="GOH1" s="18"/>
      <c r="GOI1" s="18"/>
      <c r="GOJ1" s="18"/>
      <c r="GOK1" s="18"/>
      <c r="GOL1" s="18"/>
      <c r="GOM1" s="18"/>
      <c r="GON1" s="18"/>
      <c r="GOO1" s="18"/>
      <c r="GOP1" s="18"/>
      <c r="GOQ1" s="18"/>
      <c r="GOR1" s="18"/>
      <c r="GOS1" s="18"/>
      <c r="GOT1" s="18"/>
      <c r="GOU1" s="18"/>
      <c r="GOV1" s="18"/>
      <c r="GOW1" s="18"/>
      <c r="GOX1" s="18"/>
      <c r="GOY1" s="18"/>
      <c r="GOZ1" s="18"/>
      <c r="GPA1" s="18"/>
      <c r="GPB1" s="18"/>
      <c r="GPC1" s="18"/>
      <c r="GPD1" s="18"/>
      <c r="GPE1" s="18"/>
      <c r="GPF1" s="18"/>
      <c r="GPG1" s="18"/>
      <c r="GPH1" s="18"/>
      <c r="GPI1" s="18"/>
      <c r="GPJ1" s="18"/>
      <c r="GPK1" s="18"/>
      <c r="GPL1" s="18"/>
      <c r="GPM1" s="18"/>
      <c r="GPN1" s="18"/>
      <c r="GPO1" s="18"/>
      <c r="GPP1" s="18"/>
      <c r="GPQ1" s="18"/>
      <c r="GPR1" s="18"/>
      <c r="GPS1" s="18"/>
      <c r="GPT1" s="18"/>
      <c r="GPU1" s="18"/>
      <c r="GPV1" s="18"/>
      <c r="GPW1" s="18"/>
      <c r="GPX1" s="18"/>
      <c r="GPY1" s="18"/>
      <c r="GPZ1" s="18"/>
      <c r="GQA1" s="18"/>
      <c r="GQB1" s="18"/>
      <c r="GQC1" s="18"/>
      <c r="GQD1" s="18"/>
      <c r="GQE1" s="18"/>
      <c r="GQF1" s="18"/>
      <c r="GQG1" s="18"/>
      <c r="GQH1" s="18"/>
      <c r="GQI1" s="18"/>
      <c r="GQJ1" s="18"/>
      <c r="GQK1" s="18"/>
      <c r="GQL1" s="18"/>
      <c r="GQM1" s="18"/>
      <c r="GQN1" s="18"/>
      <c r="GQO1" s="18"/>
      <c r="GQP1" s="18"/>
      <c r="GQQ1" s="18"/>
      <c r="GQR1" s="18"/>
      <c r="GQS1" s="18"/>
      <c r="GQT1" s="18"/>
      <c r="GQU1" s="18"/>
      <c r="GQV1" s="18"/>
      <c r="GQW1" s="18"/>
      <c r="GQX1" s="18"/>
      <c r="GQY1" s="18"/>
      <c r="GQZ1" s="18"/>
      <c r="GRA1" s="18"/>
      <c r="GRB1" s="18"/>
      <c r="GRC1" s="18"/>
      <c r="GRD1" s="18"/>
      <c r="GRE1" s="18"/>
      <c r="GRF1" s="18"/>
      <c r="GRG1" s="18"/>
      <c r="GRH1" s="18"/>
      <c r="GRI1" s="18"/>
      <c r="GRJ1" s="18"/>
      <c r="GRK1" s="18"/>
      <c r="GRL1" s="18"/>
      <c r="GRM1" s="18"/>
      <c r="GRN1" s="18"/>
      <c r="GRO1" s="18"/>
      <c r="GRP1" s="18"/>
      <c r="GRQ1" s="18"/>
      <c r="GRR1" s="18"/>
      <c r="GRS1" s="18"/>
      <c r="GRT1" s="18"/>
      <c r="GRU1" s="18"/>
      <c r="GRV1" s="18"/>
      <c r="GRW1" s="18"/>
      <c r="GRX1" s="18"/>
      <c r="GRY1" s="18"/>
      <c r="GRZ1" s="18"/>
      <c r="GSA1" s="18"/>
      <c r="GSB1" s="18"/>
      <c r="GSC1" s="18"/>
      <c r="GSD1" s="18"/>
      <c r="GSE1" s="18"/>
      <c r="GSF1" s="18"/>
      <c r="GSG1" s="18"/>
      <c r="GSH1" s="18"/>
      <c r="GSI1" s="18"/>
      <c r="GSJ1" s="18"/>
      <c r="GSK1" s="18"/>
      <c r="GSL1" s="18"/>
      <c r="GSM1" s="18"/>
      <c r="GSN1" s="18"/>
      <c r="GSO1" s="18"/>
      <c r="GSP1" s="18"/>
      <c r="GSQ1" s="18"/>
      <c r="GSR1" s="18"/>
      <c r="GSS1" s="18"/>
      <c r="GST1" s="18"/>
      <c r="GSU1" s="18"/>
      <c r="GSV1" s="18"/>
      <c r="GSW1" s="18"/>
      <c r="GSX1" s="18"/>
      <c r="GSY1" s="18"/>
      <c r="GSZ1" s="18"/>
      <c r="GTA1" s="18"/>
      <c r="GTB1" s="18"/>
      <c r="GTC1" s="18"/>
      <c r="GTD1" s="18"/>
      <c r="GTE1" s="18"/>
      <c r="GTF1" s="18"/>
      <c r="GTG1" s="18"/>
      <c r="GTH1" s="18"/>
      <c r="GTI1" s="18"/>
      <c r="GTJ1" s="18"/>
      <c r="GTK1" s="18"/>
      <c r="GTL1" s="18"/>
      <c r="GTM1" s="18"/>
      <c r="GTN1" s="18"/>
      <c r="GTO1" s="18"/>
      <c r="GTP1" s="18"/>
      <c r="GTQ1" s="18"/>
      <c r="GTR1" s="18"/>
      <c r="GTS1" s="18"/>
      <c r="GTT1" s="18"/>
      <c r="GTU1" s="18"/>
      <c r="GTV1" s="18"/>
      <c r="GTW1" s="18"/>
      <c r="GTX1" s="18"/>
      <c r="GTY1" s="18"/>
      <c r="GTZ1" s="18"/>
      <c r="GUA1" s="18"/>
      <c r="GUB1" s="18"/>
      <c r="GUC1" s="18"/>
      <c r="GUD1" s="18"/>
      <c r="GUE1" s="18"/>
      <c r="GUF1" s="18"/>
      <c r="GUG1" s="18"/>
      <c r="GUH1" s="18"/>
      <c r="GUI1" s="18"/>
      <c r="GUJ1" s="18"/>
      <c r="GUK1" s="18"/>
      <c r="GUL1" s="18"/>
      <c r="GUM1" s="18"/>
      <c r="GUN1" s="18"/>
      <c r="GUO1" s="18"/>
      <c r="GUP1" s="18"/>
      <c r="GUQ1" s="18"/>
      <c r="GUR1" s="18"/>
      <c r="GUS1" s="18"/>
      <c r="GUT1" s="18"/>
      <c r="GUU1" s="18"/>
      <c r="GUV1" s="18"/>
      <c r="GUW1" s="18"/>
      <c r="GUX1" s="18"/>
      <c r="GUY1" s="18"/>
      <c r="GUZ1" s="18"/>
      <c r="GVA1" s="18"/>
      <c r="GVB1" s="18"/>
      <c r="GVC1" s="18"/>
      <c r="GVD1" s="18"/>
      <c r="GVE1" s="18"/>
      <c r="GVF1" s="18"/>
      <c r="GVG1" s="18"/>
      <c r="GVH1" s="18"/>
      <c r="GVI1" s="18"/>
      <c r="GVJ1" s="18"/>
      <c r="GVK1" s="18"/>
      <c r="GVL1" s="18"/>
      <c r="GVM1" s="18"/>
      <c r="GVN1" s="18"/>
      <c r="GVO1" s="18"/>
      <c r="GVP1" s="18"/>
      <c r="GVQ1" s="18"/>
      <c r="GVR1" s="18"/>
      <c r="GVS1" s="18"/>
      <c r="GVT1" s="18"/>
      <c r="GVU1" s="18"/>
      <c r="GVV1" s="18"/>
      <c r="GVW1" s="18"/>
      <c r="GVX1" s="18"/>
      <c r="GVY1" s="18"/>
      <c r="GVZ1" s="18"/>
      <c r="GWA1" s="18"/>
      <c r="GWB1" s="18"/>
      <c r="GWC1" s="18"/>
      <c r="GWD1" s="18"/>
      <c r="GWE1" s="18"/>
      <c r="GWF1" s="18"/>
      <c r="GWG1" s="18"/>
      <c r="GWH1" s="18"/>
      <c r="GWI1" s="18"/>
      <c r="GWJ1" s="18"/>
      <c r="GWK1" s="18"/>
      <c r="GWL1" s="18"/>
      <c r="GWM1" s="18"/>
      <c r="GWN1" s="18"/>
      <c r="GWO1" s="18"/>
      <c r="GWP1" s="18"/>
      <c r="GWQ1" s="18"/>
      <c r="GWR1" s="18"/>
      <c r="GWS1" s="18"/>
      <c r="GWT1" s="18"/>
      <c r="GWU1" s="18"/>
      <c r="GWV1" s="18"/>
      <c r="GWW1" s="18"/>
      <c r="GWX1" s="18"/>
      <c r="GWY1" s="18"/>
      <c r="GWZ1" s="18"/>
      <c r="GXA1" s="18"/>
      <c r="GXB1" s="18"/>
      <c r="GXC1" s="18"/>
      <c r="GXD1" s="18"/>
      <c r="GXE1" s="18"/>
      <c r="GXF1" s="18"/>
      <c r="GXG1" s="18"/>
      <c r="GXH1" s="18"/>
      <c r="GXI1" s="18"/>
      <c r="GXJ1" s="18"/>
      <c r="GXK1" s="18"/>
      <c r="GXL1" s="18"/>
      <c r="GXM1" s="18"/>
      <c r="GXN1" s="18"/>
      <c r="GXO1" s="18"/>
      <c r="GXP1" s="18"/>
      <c r="GXQ1" s="18"/>
      <c r="GXR1" s="18"/>
      <c r="GXS1" s="18"/>
      <c r="GXT1" s="18"/>
      <c r="GXU1" s="18"/>
      <c r="GXV1" s="18"/>
      <c r="GXW1" s="18"/>
      <c r="GXX1" s="18"/>
      <c r="GXY1" s="18"/>
      <c r="GXZ1" s="18"/>
      <c r="GYA1" s="18"/>
      <c r="GYB1" s="18"/>
      <c r="GYC1" s="18"/>
      <c r="GYD1" s="18"/>
      <c r="GYE1" s="18"/>
      <c r="GYF1" s="18"/>
      <c r="GYG1" s="18"/>
      <c r="GYH1" s="18"/>
      <c r="GYI1" s="18"/>
      <c r="GYJ1" s="18"/>
      <c r="GYK1" s="18"/>
      <c r="GYL1" s="18"/>
      <c r="GYM1" s="18"/>
      <c r="GYN1" s="18"/>
      <c r="GYO1" s="18"/>
      <c r="GYP1" s="18"/>
      <c r="GYQ1" s="18"/>
      <c r="GYR1" s="18"/>
      <c r="GYS1" s="18"/>
      <c r="GYT1" s="18"/>
      <c r="GYU1" s="18"/>
      <c r="GYV1" s="18"/>
      <c r="GYW1" s="18"/>
      <c r="GYX1" s="18"/>
      <c r="GYY1" s="18"/>
      <c r="GYZ1" s="18"/>
      <c r="GZA1" s="18"/>
      <c r="GZB1" s="18"/>
      <c r="GZC1" s="18"/>
      <c r="GZD1" s="18"/>
      <c r="GZE1" s="18"/>
      <c r="GZF1" s="18"/>
      <c r="GZG1" s="18"/>
      <c r="GZH1" s="18"/>
      <c r="GZI1" s="18"/>
      <c r="GZJ1" s="18"/>
      <c r="GZK1" s="18"/>
      <c r="GZL1" s="18"/>
      <c r="GZM1" s="18"/>
      <c r="GZN1" s="18"/>
      <c r="GZO1" s="18"/>
      <c r="GZP1" s="18"/>
      <c r="GZQ1" s="18"/>
      <c r="GZR1" s="18"/>
      <c r="GZS1" s="18"/>
      <c r="GZT1" s="18"/>
      <c r="GZU1" s="18"/>
      <c r="GZV1" s="18"/>
      <c r="GZW1" s="18"/>
      <c r="GZX1" s="18"/>
      <c r="GZY1" s="18"/>
      <c r="GZZ1" s="18"/>
      <c r="HAA1" s="18"/>
      <c r="HAB1" s="18"/>
      <c r="HAC1" s="18"/>
      <c r="HAD1" s="18"/>
      <c r="HAE1" s="18"/>
      <c r="HAF1" s="18"/>
      <c r="HAG1" s="18"/>
      <c r="HAH1" s="18"/>
      <c r="HAI1" s="18"/>
      <c r="HAJ1" s="18"/>
      <c r="HAK1" s="18"/>
      <c r="HAL1" s="18"/>
      <c r="HAM1" s="18"/>
      <c r="HAN1" s="18"/>
      <c r="HAO1" s="18"/>
      <c r="HAP1" s="18"/>
      <c r="HAQ1" s="18"/>
      <c r="HAR1" s="18"/>
      <c r="HAS1" s="18"/>
      <c r="HAT1" s="18"/>
      <c r="HAU1" s="18"/>
      <c r="HAV1" s="18"/>
      <c r="HAW1" s="18"/>
      <c r="HAX1" s="18"/>
      <c r="HAY1" s="18"/>
      <c r="HAZ1" s="18"/>
      <c r="HBA1" s="18"/>
      <c r="HBB1" s="18"/>
      <c r="HBC1" s="18"/>
      <c r="HBD1" s="18"/>
      <c r="HBE1" s="18"/>
      <c r="HBF1" s="18"/>
      <c r="HBG1" s="18"/>
      <c r="HBH1" s="18"/>
      <c r="HBI1" s="18"/>
      <c r="HBJ1" s="18"/>
      <c r="HBK1" s="18"/>
      <c r="HBL1" s="18"/>
      <c r="HBM1" s="18"/>
      <c r="HBN1" s="18"/>
      <c r="HBO1" s="18"/>
      <c r="HBP1" s="18"/>
      <c r="HBQ1" s="18"/>
      <c r="HBR1" s="18"/>
      <c r="HBS1" s="18"/>
      <c r="HBT1" s="18"/>
      <c r="HBU1" s="18"/>
      <c r="HBV1" s="18"/>
      <c r="HBW1" s="18"/>
      <c r="HBX1" s="18"/>
      <c r="HBY1" s="18"/>
      <c r="HBZ1" s="18"/>
      <c r="HCA1" s="18"/>
      <c r="HCB1" s="18"/>
      <c r="HCC1" s="18"/>
      <c r="HCD1" s="18"/>
      <c r="HCE1" s="18"/>
      <c r="HCF1" s="18"/>
      <c r="HCG1" s="18"/>
      <c r="HCH1" s="18"/>
      <c r="HCI1" s="18"/>
      <c r="HCJ1" s="18"/>
      <c r="HCK1" s="18"/>
      <c r="HCL1" s="18"/>
      <c r="HCM1" s="18"/>
      <c r="HCN1" s="18"/>
      <c r="HCO1" s="18"/>
      <c r="HCP1" s="18"/>
      <c r="HCQ1" s="18"/>
      <c r="HCR1" s="18"/>
      <c r="HCS1" s="18"/>
      <c r="HCT1" s="18"/>
      <c r="HCU1" s="18"/>
      <c r="HCV1" s="18"/>
      <c r="HCW1" s="18"/>
      <c r="HCX1" s="18"/>
      <c r="HCY1" s="18"/>
      <c r="HCZ1" s="18"/>
      <c r="HDA1" s="18"/>
      <c r="HDB1" s="18"/>
      <c r="HDC1" s="18"/>
      <c r="HDD1" s="18"/>
      <c r="HDE1" s="18"/>
      <c r="HDF1" s="18"/>
      <c r="HDG1" s="18"/>
      <c r="HDH1" s="18"/>
      <c r="HDI1" s="18"/>
      <c r="HDJ1" s="18"/>
      <c r="HDK1" s="18"/>
      <c r="HDL1" s="18"/>
      <c r="HDM1" s="18"/>
      <c r="HDN1" s="18"/>
      <c r="HDO1" s="18"/>
      <c r="HDP1" s="18"/>
      <c r="HDQ1" s="18"/>
      <c r="HDR1" s="18"/>
      <c r="HDS1" s="18"/>
      <c r="HDT1" s="18"/>
      <c r="HDU1" s="18"/>
      <c r="HDV1" s="18"/>
      <c r="HDW1" s="18"/>
      <c r="HDX1" s="18"/>
      <c r="HDY1" s="18"/>
      <c r="HDZ1" s="18"/>
      <c r="HEA1" s="18"/>
      <c r="HEB1" s="18"/>
      <c r="HEC1" s="18"/>
      <c r="HED1" s="18"/>
      <c r="HEE1" s="18"/>
      <c r="HEF1" s="18"/>
      <c r="HEG1" s="18"/>
      <c r="HEH1" s="18"/>
      <c r="HEI1" s="18"/>
      <c r="HEJ1" s="18"/>
      <c r="HEK1" s="18"/>
      <c r="HEL1" s="18"/>
      <c r="HEM1" s="18"/>
      <c r="HEN1" s="18"/>
      <c r="HEO1" s="18"/>
      <c r="HEP1" s="18"/>
      <c r="HEQ1" s="18"/>
      <c r="HER1" s="18"/>
      <c r="HES1" s="18"/>
      <c r="HET1" s="18"/>
      <c r="HEU1" s="18"/>
      <c r="HEV1" s="18"/>
      <c r="HEW1" s="18"/>
      <c r="HEX1" s="18"/>
      <c r="HEY1" s="18"/>
      <c r="HEZ1" s="18"/>
      <c r="HFA1" s="18"/>
      <c r="HFB1" s="18"/>
      <c r="HFC1" s="18"/>
      <c r="HFD1" s="18"/>
      <c r="HFE1" s="18"/>
      <c r="HFF1" s="18"/>
      <c r="HFG1" s="18"/>
      <c r="HFH1" s="18"/>
      <c r="HFI1" s="18"/>
      <c r="HFJ1" s="18"/>
      <c r="HFK1" s="18"/>
      <c r="HFL1" s="18"/>
      <c r="HFM1" s="18"/>
      <c r="HFN1" s="18"/>
      <c r="HFO1" s="18"/>
      <c r="HFP1" s="18"/>
      <c r="HFQ1" s="18"/>
      <c r="HFR1" s="18"/>
      <c r="HFS1" s="18"/>
      <c r="HFT1" s="18"/>
      <c r="HFU1" s="18"/>
      <c r="HFV1" s="18"/>
      <c r="HFW1" s="18"/>
      <c r="HFX1" s="18"/>
      <c r="HFY1" s="18"/>
      <c r="HFZ1" s="18"/>
      <c r="HGA1" s="18"/>
      <c r="HGB1" s="18"/>
      <c r="HGC1" s="18"/>
      <c r="HGD1" s="18"/>
      <c r="HGE1" s="18"/>
      <c r="HGF1" s="18"/>
      <c r="HGG1" s="18"/>
      <c r="HGH1" s="18"/>
      <c r="HGI1" s="18"/>
      <c r="HGJ1" s="18"/>
      <c r="HGK1" s="18"/>
      <c r="HGL1" s="18"/>
      <c r="HGM1" s="18"/>
      <c r="HGN1" s="18"/>
      <c r="HGO1" s="18"/>
      <c r="HGP1" s="18"/>
      <c r="HGQ1" s="18"/>
      <c r="HGR1" s="18"/>
      <c r="HGS1" s="18"/>
      <c r="HGT1" s="18"/>
      <c r="HGU1" s="18"/>
      <c r="HGV1" s="18"/>
      <c r="HGW1" s="18"/>
      <c r="HGX1" s="18"/>
      <c r="HGY1" s="18"/>
      <c r="HGZ1" s="18"/>
      <c r="HHA1" s="18"/>
      <c r="HHB1" s="18"/>
      <c r="HHC1" s="18"/>
      <c r="HHD1" s="18"/>
      <c r="HHE1" s="18"/>
      <c r="HHF1" s="18"/>
      <c r="HHG1" s="18"/>
      <c r="HHH1" s="18"/>
      <c r="HHI1" s="18"/>
      <c r="HHJ1" s="18"/>
      <c r="HHK1" s="18"/>
      <c r="HHL1" s="18"/>
      <c r="HHM1" s="18"/>
      <c r="HHN1" s="18"/>
      <c r="HHO1" s="18"/>
      <c r="HHP1" s="18"/>
      <c r="HHQ1" s="18"/>
      <c r="HHR1" s="18"/>
      <c r="HHS1" s="18"/>
      <c r="HHT1" s="18"/>
      <c r="HHU1" s="18"/>
      <c r="HHV1" s="18"/>
      <c r="HHW1" s="18"/>
      <c r="HHX1" s="18"/>
      <c r="HHY1" s="18"/>
      <c r="HHZ1" s="18"/>
      <c r="HIA1" s="18"/>
      <c r="HIB1" s="18"/>
      <c r="HIC1" s="18"/>
      <c r="HID1" s="18"/>
      <c r="HIE1" s="18"/>
      <c r="HIF1" s="18"/>
      <c r="HIG1" s="18"/>
      <c r="HIH1" s="18"/>
      <c r="HII1" s="18"/>
      <c r="HIJ1" s="18"/>
      <c r="HIK1" s="18"/>
      <c r="HIL1" s="18"/>
      <c r="HIM1" s="18"/>
      <c r="HIN1" s="18"/>
      <c r="HIO1" s="18"/>
      <c r="HIP1" s="18"/>
      <c r="HIQ1" s="18"/>
      <c r="HIR1" s="18"/>
      <c r="HIS1" s="18"/>
      <c r="HIT1" s="18"/>
      <c r="HIU1" s="18"/>
      <c r="HIV1" s="18"/>
      <c r="HIW1" s="18"/>
      <c r="HIX1" s="18"/>
      <c r="HIY1" s="18"/>
      <c r="HIZ1" s="18"/>
      <c r="HJA1" s="18"/>
      <c r="HJB1" s="18"/>
      <c r="HJC1" s="18"/>
      <c r="HJD1" s="18"/>
      <c r="HJE1" s="18"/>
      <c r="HJF1" s="18"/>
      <c r="HJG1" s="18"/>
      <c r="HJH1" s="18"/>
      <c r="HJI1" s="18"/>
      <c r="HJJ1" s="18"/>
      <c r="HJK1" s="18"/>
      <c r="HJL1" s="18"/>
      <c r="HJM1" s="18"/>
      <c r="HJN1" s="18"/>
      <c r="HJO1" s="18"/>
      <c r="HJP1" s="18"/>
      <c r="HJQ1" s="18"/>
      <c r="HJR1" s="18"/>
      <c r="HJS1" s="18"/>
      <c r="HJT1" s="18"/>
      <c r="HJU1" s="18"/>
      <c r="HJV1" s="18"/>
      <c r="HJW1" s="18"/>
      <c r="HJX1" s="18"/>
      <c r="HJY1" s="18"/>
      <c r="HJZ1" s="18"/>
      <c r="HKA1" s="18"/>
      <c r="HKB1" s="18"/>
      <c r="HKC1" s="18"/>
      <c r="HKD1" s="18"/>
      <c r="HKE1" s="18"/>
      <c r="HKF1" s="18"/>
      <c r="HKG1" s="18"/>
      <c r="HKH1" s="18"/>
      <c r="HKI1" s="18"/>
      <c r="HKJ1" s="18"/>
      <c r="HKK1" s="18"/>
      <c r="HKL1" s="18"/>
      <c r="HKM1" s="18"/>
      <c r="HKN1" s="18"/>
      <c r="HKO1" s="18"/>
      <c r="HKP1" s="18"/>
      <c r="HKQ1" s="18"/>
      <c r="HKR1" s="18"/>
      <c r="HKS1" s="18"/>
      <c r="HKT1" s="18"/>
      <c r="HKU1" s="18"/>
      <c r="HKV1" s="18"/>
      <c r="HKW1" s="18"/>
      <c r="HKX1" s="18"/>
      <c r="HKY1" s="18"/>
      <c r="HKZ1" s="18"/>
      <c r="HLA1" s="18"/>
      <c r="HLB1" s="18"/>
      <c r="HLC1" s="18"/>
      <c r="HLD1" s="18"/>
      <c r="HLE1" s="18"/>
      <c r="HLF1" s="18"/>
      <c r="HLG1" s="18"/>
      <c r="HLH1" s="18"/>
      <c r="HLI1" s="18"/>
      <c r="HLJ1" s="18"/>
      <c r="HLK1" s="18"/>
      <c r="HLL1" s="18"/>
      <c r="HLM1" s="18"/>
      <c r="HLN1" s="18"/>
      <c r="HLO1" s="18"/>
      <c r="HLP1" s="18"/>
      <c r="HLQ1" s="18"/>
      <c r="HLR1" s="18"/>
      <c r="HLS1" s="18"/>
      <c r="HLT1" s="18"/>
      <c r="HLU1" s="18"/>
      <c r="HLV1" s="18"/>
      <c r="HLW1" s="18"/>
      <c r="HLX1" s="18"/>
      <c r="HLY1" s="18"/>
      <c r="HLZ1" s="18"/>
      <c r="HMA1" s="18"/>
      <c r="HMB1" s="18"/>
      <c r="HMC1" s="18"/>
      <c r="HMD1" s="18"/>
      <c r="HME1" s="18"/>
      <c r="HMF1" s="18"/>
      <c r="HMG1" s="18"/>
      <c r="HMH1" s="18"/>
      <c r="HMI1" s="18"/>
      <c r="HMJ1" s="18"/>
      <c r="HMK1" s="18"/>
      <c r="HML1" s="18"/>
      <c r="HMM1" s="18"/>
      <c r="HMN1" s="18"/>
      <c r="HMO1" s="18"/>
      <c r="HMP1" s="18"/>
      <c r="HMQ1" s="18"/>
      <c r="HMR1" s="18"/>
      <c r="HMS1" s="18"/>
      <c r="HMT1" s="18"/>
      <c r="HMU1" s="18"/>
      <c r="HMV1" s="18"/>
      <c r="HMW1" s="18"/>
      <c r="HMX1" s="18"/>
      <c r="HMY1" s="18"/>
      <c r="HMZ1" s="18"/>
      <c r="HNA1" s="18"/>
      <c r="HNB1" s="18"/>
      <c r="HNC1" s="18"/>
      <c r="HND1" s="18"/>
      <c r="HNE1" s="18"/>
      <c r="HNF1" s="18"/>
      <c r="HNG1" s="18"/>
      <c r="HNH1" s="18"/>
      <c r="HNI1" s="18"/>
      <c r="HNJ1" s="18"/>
      <c r="HNK1" s="18"/>
      <c r="HNL1" s="18"/>
      <c r="HNM1" s="18"/>
      <c r="HNN1" s="18"/>
      <c r="HNO1" s="18"/>
      <c r="HNP1" s="18"/>
      <c r="HNQ1" s="18"/>
      <c r="HNR1" s="18"/>
      <c r="HNS1" s="18"/>
      <c r="HNT1" s="18"/>
      <c r="HNU1" s="18"/>
      <c r="HNV1" s="18"/>
      <c r="HNW1" s="18"/>
      <c r="HNX1" s="18"/>
      <c r="HNY1" s="18"/>
      <c r="HNZ1" s="18"/>
      <c r="HOA1" s="18"/>
      <c r="HOB1" s="18"/>
      <c r="HOC1" s="18"/>
      <c r="HOD1" s="18"/>
      <c r="HOE1" s="18"/>
      <c r="HOF1" s="18"/>
      <c r="HOG1" s="18"/>
      <c r="HOH1" s="18"/>
      <c r="HOI1" s="18"/>
      <c r="HOJ1" s="18"/>
      <c r="HOK1" s="18"/>
      <c r="HOL1" s="18"/>
      <c r="HOM1" s="18"/>
      <c r="HON1" s="18"/>
      <c r="HOO1" s="18"/>
      <c r="HOP1" s="18"/>
      <c r="HOQ1" s="18"/>
      <c r="HOR1" s="18"/>
      <c r="HOS1" s="18"/>
      <c r="HOT1" s="18"/>
      <c r="HOU1" s="18"/>
      <c r="HOV1" s="18"/>
      <c r="HOW1" s="18"/>
      <c r="HOX1" s="18"/>
      <c r="HOY1" s="18"/>
      <c r="HOZ1" s="18"/>
      <c r="HPA1" s="18"/>
      <c r="HPB1" s="18"/>
      <c r="HPC1" s="18"/>
      <c r="HPD1" s="18"/>
      <c r="HPE1" s="18"/>
      <c r="HPF1" s="18"/>
      <c r="HPG1" s="18"/>
      <c r="HPH1" s="18"/>
      <c r="HPI1" s="18"/>
      <c r="HPJ1" s="18"/>
      <c r="HPK1" s="18"/>
      <c r="HPL1" s="18"/>
      <c r="HPM1" s="18"/>
      <c r="HPN1" s="18"/>
      <c r="HPO1" s="18"/>
      <c r="HPP1" s="18"/>
      <c r="HPQ1" s="18"/>
      <c r="HPR1" s="18"/>
      <c r="HPS1" s="18"/>
      <c r="HPT1" s="18"/>
      <c r="HPU1" s="18"/>
      <c r="HPV1" s="18"/>
      <c r="HPW1" s="18"/>
      <c r="HPX1" s="18"/>
      <c r="HPY1" s="18"/>
      <c r="HPZ1" s="18"/>
      <c r="HQA1" s="18"/>
      <c r="HQB1" s="18"/>
      <c r="HQC1" s="18"/>
      <c r="HQD1" s="18"/>
      <c r="HQE1" s="18"/>
      <c r="HQF1" s="18"/>
      <c r="HQG1" s="18"/>
      <c r="HQH1" s="18"/>
      <c r="HQI1" s="18"/>
      <c r="HQJ1" s="18"/>
      <c r="HQK1" s="18"/>
      <c r="HQL1" s="18"/>
      <c r="HQM1" s="18"/>
      <c r="HQN1" s="18"/>
      <c r="HQO1" s="18"/>
      <c r="HQP1" s="18"/>
      <c r="HQQ1" s="18"/>
      <c r="HQR1" s="18"/>
      <c r="HQS1" s="18"/>
      <c r="HQT1" s="18"/>
      <c r="HQU1" s="18"/>
      <c r="HQV1" s="18"/>
      <c r="HQW1" s="18"/>
      <c r="HQX1" s="18"/>
      <c r="HQY1" s="18"/>
      <c r="HQZ1" s="18"/>
      <c r="HRA1" s="18"/>
      <c r="HRB1" s="18"/>
      <c r="HRC1" s="18"/>
      <c r="HRD1" s="18"/>
      <c r="HRE1" s="18"/>
      <c r="HRF1" s="18"/>
      <c r="HRG1" s="18"/>
      <c r="HRH1" s="18"/>
      <c r="HRI1" s="18"/>
      <c r="HRJ1" s="18"/>
      <c r="HRK1" s="18"/>
      <c r="HRL1" s="18"/>
      <c r="HRM1" s="18"/>
      <c r="HRN1" s="18"/>
      <c r="HRO1" s="18"/>
      <c r="HRP1" s="18"/>
      <c r="HRQ1" s="18"/>
      <c r="HRR1" s="18"/>
      <c r="HRS1" s="18"/>
      <c r="HRT1" s="18"/>
      <c r="HRU1" s="18"/>
      <c r="HRV1" s="18"/>
      <c r="HRW1" s="18"/>
      <c r="HRX1" s="18"/>
      <c r="HRY1" s="18"/>
      <c r="HRZ1" s="18"/>
      <c r="HSA1" s="18"/>
      <c r="HSB1" s="18"/>
      <c r="HSC1" s="18"/>
      <c r="HSD1" s="18"/>
      <c r="HSE1" s="18"/>
      <c r="HSF1" s="18"/>
      <c r="HSG1" s="18"/>
      <c r="HSH1" s="18"/>
      <c r="HSI1" s="18"/>
      <c r="HSJ1" s="18"/>
      <c r="HSK1" s="18"/>
      <c r="HSL1" s="18"/>
      <c r="HSM1" s="18"/>
      <c r="HSN1" s="18"/>
      <c r="HSO1" s="18"/>
      <c r="HSP1" s="18"/>
      <c r="HSQ1" s="18"/>
      <c r="HSR1" s="18"/>
      <c r="HSS1" s="18"/>
      <c r="HST1" s="18"/>
      <c r="HSU1" s="18"/>
      <c r="HSV1" s="18"/>
      <c r="HSW1" s="18"/>
      <c r="HSX1" s="18"/>
      <c r="HSY1" s="18"/>
      <c r="HSZ1" s="18"/>
      <c r="HTA1" s="18"/>
      <c r="HTB1" s="18"/>
      <c r="HTC1" s="18"/>
      <c r="HTD1" s="18"/>
      <c r="HTE1" s="18"/>
      <c r="HTF1" s="18"/>
      <c r="HTG1" s="18"/>
      <c r="HTH1" s="18"/>
      <c r="HTI1" s="18"/>
      <c r="HTJ1" s="18"/>
      <c r="HTK1" s="18"/>
      <c r="HTL1" s="18"/>
      <c r="HTM1" s="18"/>
      <c r="HTN1" s="18"/>
      <c r="HTO1" s="18"/>
      <c r="HTP1" s="18"/>
      <c r="HTQ1" s="18"/>
      <c r="HTR1" s="18"/>
      <c r="HTS1" s="18"/>
      <c r="HTT1" s="18"/>
      <c r="HTU1" s="18"/>
      <c r="HTV1" s="18"/>
      <c r="HTW1" s="18"/>
      <c r="HTX1" s="18"/>
      <c r="HTY1" s="18"/>
      <c r="HTZ1" s="18"/>
      <c r="HUA1" s="18"/>
      <c r="HUB1" s="18"/>
      <c r="HUC1" s="18"/>
      <c r="HUD1" s="18"/>
      <c r="HUE1" s="18"/>
      <c r="HUF1" s="18"/>
      <c r="HUG1" s="18"/>
      <c r="HUH1" s="18"/>
      <c r="HUI1" s="18"/>
      <c r="HUJ1" s="18"/>
      <c r="HUK1" s="18"/>
      <c r="HUL1" s="18"/>
      <c r="HUM1" s="18"/>
      <c r="HUN1" s="18"/>
      <c r="HUO1" s="18"/>
      <c r="HUP1" s="18"/>
      <c r="HUQ1" s="18"/>
      <c r="HUR1" s="18"/>
      <c r="HUS1" s="18"/>
      <c r="HUT1" s="18"/>
      <c r="HUU1" s="18"/>
      <c r="HUV1" s="18"/>
      <c r="HUW1" s="18"/>
      <c r="HUX1" s="18"/>
      <c r="HUY1" s="18"/>
      <c r="HUZ1" s="18"/>
      <c r="HVA1" s="18"/>
      <c r="HVB1" s="18"/>
      <c r="HVC1" s="18"/>
      <c r="HVD1" s="18"/>
      <c r="HVE1" s="18"/>
      <c r="HVF1" s="18"/>
      <c r="HVG1" s="18"/>
      <c r="HVH1" s="18"/>
      <c r="HVI1" s="18"/>
      <c r="HVJ1" s="18"/>
      <c r="HVK1" s="18"/>
      <c r="HVL1" s="18"/>
      <c r="HVM1" s="18"/>
      <c r="HVN1" s="18"/>
      <c r="HVO1" s="18"/>
      <c r="HVP1" s="18"/>
      <c r="HVQ1" s="18"/>
      <c r="HVR1" s="18"/>
      <c r="HVS1" s="18"/>
      <c r="HVT1" s="18"/>
      <c r="HVU1" s="18"/>
      <c r="HVV1" s="18"/>
      <c r="HVW1" s="18"/>
      <c r="HVX1" s="18"/>
      <c r="HVY1" s="18"/>
      <c r="HVZ1" s="18"/>
      <c r="HWA1" s="18"/>
      <c r="HWB1" s="18"/>
      <c r="HWC1" s="18"/>
      <c r="HWD1" s="18"/>
      <c r="HWE1" s="18"/>
      <c r="HWF1" s="18"/>
      <c r="HWG1" s="18"/>
      <c r="HWH1" s="18"/>
      <c r="HWI1" s="18"/>
      <c r="HWJ1" s="18"/>
      <c r="HWK1" s="18"/>
      <c r="HWL1" s="18"/>
      <c r="HWM1" s="18"/>
      <c r="HWN1" s="18"/>
      <c r="HWO1" s="18"/>
      <c r="HWP1" s="18"/>
      <c r="HWQ1" s="18"/>
      <c r="HWR1" s="18"/>
      <c r="HWS1" s="18"/>
      <c r="HWT1" s="18"/>
      <c r="HWU1" s="18"/>
      <c r="HWV1" s="18"/>
      <c r="HWW1" s="18"/>
      <c r="HWX1" s="18"/>
      <c r="HWY1" s="18"/>
      <c r="HWZ1" s="18"/>
      <c r="HXA1" s="18"/>
      <c r="HXB1" s="18"/>
      <c r="HXC1" s="18"/>
      <c r="HXD1" s="18"/>
      <c r="HXE1" s="18"/>
      <c r="HXF1" s="18"/>
      <c r="HXG1" s="18"/>
      <c r="HXH1" s="18"/>
      <c r="HXI1" s="18"/>
      <c r="HXJ1" s="18"/>
      <c r="HXK1" s="18"/>
      <c r="HXL1" s="18"/>
      <c r="HXM1" s="18"/>
      <c r="HXN1" s="18"/>
      <c r="HXO1" s="18"/>
      <c r="HXP1" s="18"/>
      <c r="HXQ1" s="18"/>
      <c r="HXR1" s="18"/>
      <c r="HXS1" s="18"/>
      <c r="HXT1" s="18"/>
      <c r="HXU1" s="18"/>
      <c r="HXV1" s="18"/>
      <c r="HXW1" s="18"/>
      <c r="HXX1" s="18"/>
      <c r="HXY1" s="18"/>
      <c r="HXZ1" s="18"/>
      <c r="HYA1" s="18"/>
      <c r="HYB1" s="18"/>
      <c r="HYC1" s="18"/>
      <c r="HYD1" s="18"/>
      <c r="HYE1" s="18"/>
      <c r="HYF1" s="18"/>
      <c r="HYG1" s="18"/>
      <c r="HYH1" s="18"/>
      <c r="HYI1" s="18"/>
      <c r="HYJ1" s="18"/>
      <c r="HYK1" s="18"/>
      <c r="HYL1" s="18"/>
      <c r="HYM1" s="18"/>
      <c r="HYN1" s="18"/>
      <c r="HYO1" s="18"/>
      <c r="HYP1" s="18"/>
      <c r="HYQ1" s="18"/>
      <c r="HYR1" s="18"/>
      <c r="HYS1" s="18"/>
      <c r="HYT1" s="18"/>
      <c r="HYU1" s="18"/>
      <c r="HYV1" s="18"/>
      <c r="HYW1" s="18"/>
      <c r="HYX1" s="18"/>
      <c r="HYY1" s="18"/>
      <c r="HYZ1" s="18"/>
      <c r="HZA1" s="18"/>
      <c r="HZB1" s="18"/>
      <c r="HZC1" s="18"/>
      <c r="HZD1" s="18"/>
      <c r="HZE1" s="18"/>
      <c r="HZF1" s="18"/>
      <c r="HZG1" s="18"/>
      <c r="HZH1" s="18"/>
      <c r="HZI1" s="18"/>
      <c r="HZJ1" s="18"/>
      <c r="HZK1" s="18"/>
      <c r="HZL1" s="18"/>
      <c r="HZM1" s="18"/>
      <c r="HZN1" s="18"/>
      <c r="HZO1" s="18"/>
      <c r="HZP1" s="18"/>
      <c r="HZQ1" s="18"/>
      <c r="HZR1" s="18"/>
      <c r="HZS1" s="18"/>
      <c r="HZT1" s="18"/>
      <c r="HZU1" s="18"/>
      <c r="HZV1" s="18"/>
      <c r="HZW1" s="18"/>
      <c r="HZX1" s="18"/>
      <c r="HZY1" s="18"/>
      <c r="HZZ1" s="18"/>
      <c r="IAA1" s="18"/>
      <c r="IAB1" s="18"/>
      <c r="IAC1" s="18"/>
      <c r="IAD1" s="18"/>
      <c r="IAE1" s="18"/>
      <c r="IAF1" s="18"/>
      <c r="IAG1" s="18"/>
      <c r="IAH1" s="18"/>
      <c r="IAI1" s="18"/>
      <c r="IAJ1" s="18"/>
      <c r="IAK1" s="18"/>
      <c r="IAL1" s="18"/>
      <c r="IAM1" s="18"/>
      <c r="IAN1" s="18"/>
      <c r="IAO1" s="18"/>
      <c r="IAP1" s="18"/>
      <c r="IAQ1" s="18"/>
      <c r="IAR1" s="18"/>
      <c r="IAS1" s="18"/>
      <c r="IAT1" s="18"/>
      <c r="IAU1" s="18"/>
      <c r="IAV1" s="18"/>
      <c r="IAW1" s="18"/>
      <c r="IAX1" s="18"/>
      <c r="IAY1" s="18"/>
      <c r="IAZ1" s="18"/>
      <c r="IBA1" s="18"/>
      <c r="IBB1" s="18"/>
      <c r="IBC1" s="18"/>
      <c r="IBD1" s="18"/>
      <c r="IBE1" s="18"/>
      <c r="IBF1" s="18"/>
      <c r="IBG1" s="18"/>
      <c r="IBH1" s="18"/>
      <c r="IBI1" s="18"/>
      <c r="IBJ1" s="18"/>
      <c r="IBK1" s="18"/>
      <c r="IBL1" s="18"/>
      <c r="IBM1" s="18"/>
      <c r="IBN1" s="18"/>
      <c r="IBO1" s="18"/>
      <c r="IBP1" s="18"/>
      <c r="IBQ1" s="18"/>
      <c r="IBR1" s="18"/>
      <c r="IBS1" s="18"/>
      <c r="IBT1" s="18"/>
      <c r="IBU1" s="18"/>
      <c r="IBV1" s="18"/>
      <c r="IBW1" s="18"/>
      <c r="IBX1" s="18"/>
      <c r="IBY1" s="18"/>
      <c r="IBZ1" s="18"/>
      <c r="ICA1" s="18"/>
      <c r="ICB1" s="18"/>
      <c r="ICC1" s="18"/>
      <c r="ICD1" s="18"/>
      <c r="ICE1" s="18"/>
      <c r="ICF1" s="18"/>
      <c r="ICG1" s="18"/>
      <c r="ICH1" s="18"/>
      <c r="ICI1" s="18"/>
      <c r="ICJ1" s="18"/>
      <c r="ICK1" s="18"/>
      <c r="ICL1" s="18"/>
      <c r="ICM1" s="18"/>
      <c r="ICN1" s="18"/>
      <c r="ICO1" s="18"/>
      <c r="ICP1" s="18"/>
      <c r="ICQ1" s="18"/>
      <c r="ICR1" s="18"/>
      <c r="ICS1" s="18"/>
      <c r="ICT1" s="18"/>
      <c r="ICU1" s="18"/>
      <c r="ICV1" s="18"/>
      <c r="ICW1" s="18"/>
      <c r="ICX1" s="18"/>
      <c r="ICY1" s="18"/>
      <c r="ICZ1" s="18"/>
      <c r="IDA1" s="18"/>
      <c r="IDB1" s="18"/>
      <c r="IDC1" s="18"/>
      <c r="IDD1" s="18"/>
      <c r="IDE1" s="18"/>
      <c r="IDF1" s="18"/>
      <c r="IDG1" s="18"/>
      <c r="IDH1" s="18"/>
      <c r="IDI1" s="18"/>
      <c r="IDJ1" s="18"/>
      <c r="IDK1" s="18"/>
      <c r="IDL1" s="18"/>
      <c r="IDM1" s="18"/>
      <c r="IDN1" s="18"/>
      <c r="IDO1" s="18"/>
      <c r="IDP1" s="18"/>
      <c r="IDQ1" s="18"/>
      <c r="IDR1" s="18"/>
      <c r="IDS1" s="18"/>
      <c r="IDT1" s="18"/>
      <c r="IDU1" s="18"/>
      <c r="IDV1" s="18"/>
      <c r="IDW1" s="18"/>
      <c r="IDX1" s="18"/>
      <c r="IDY1" s="18"/>
      <c r="IDZ1" s="18"/>
      <c r="IEA1" s="18"/>
      <c r="IEB1" s="18"/>
      <c r="IEC1" s="18"/>
      <c r="IED1" s="18"/>
      <c r="IEE1" s="18"/>
      <c r="IEF1" s="18"/>
      <c r="IEG1" s="18"/>
      <c r="IEH1" s="18"/>
      <c r="IEI1" s="18"/>
      <c r="IEJ1" s="18"/>
      <c r="IEK1" s="18"/>
      <c r="IEL1" s="18"/>
      <c r="IEM1" s="18"/>
      <c r="IEN1" s="18"/>
      <c r="IEO1" s="18"/>
      <c r="IEP1" s="18"/>
      <c r="IEQ1" s="18"/>
      <c r="IER1" s="18"/>
      <c r="IES1" s="18"/>
      <c r="IET1" s="18"/>
      <c r="IEU1" s="18"/>
      <c r="IEV1" s="18"/>
      <c r="IEW1" s="18"/>
      <c r="IEX1" s="18"/>
      <c r="IEY1" s="18"/>
      <c r="IEZ1" s="18"/>
      <c r="IFA1" s="18"/>
      <c r="IFB1" s="18"/>
      <c r="IFC1" s="18"/>
      <c r="IFD1" s="18"/>
      <c r="IFE1" s="18"/>
      <c r="IFF1" s="18"/>
      <c r="IFG1" s="18"/>
      <c r="IFH1" s="18"/>
      <c r="IFI1" s="18"/>
      <c r="IFJ1" s="18"/>
      <c r="IFK1" s="18"/>
      <c r="IFL1" s="18"/>
      <c r="IFM1" s="18"/>
      <c r="IFN1" s="18"/>
      <c r="IFO1" s="18"/>
      <c r="IFP1" s="18"/>
      <c r="IFQ1" s="18"/>
      <c r="IFR1" s="18"/>
      <c r="IFS1" s="18"/>
      <c r="IFT1" s="18"/>
      <c r="IFU1" s="18"/>
      <c r="IFV1" s="18"/>
      <c r="IFW1" s="18"/>
      <c r="IFX1" s="18"/>
      <c r="IFY1" s="18"/>
      <c r="IFZ1" s="18"/>
      <c r="IGA1" s="18"/>
      <c r="IGB1" s="18"/>
      <c r="IGC1" s="18"/>
      <c r="IGD1" s="18"/>
      <c r="IGE1" s="18"/>
      <c r="IGF1" s="18"/>
      <c r="IGG1" s="18"/>
      <c r="IGH1" s="18"/>
      <c r="IGI1" s="18"/>
      <c r="IGJ1" s="18"/>
      <c r="IGK1" s="18"/>
      <c r="IGL1" s="18"/>
      <c r="IGM1" s="18"/>
      <c r="IGN1" s="18"/>
      <c r="IGO1" s="18"/>
      <c r="IGP1" s="18"/>
      <c r="IGQ1" s="18"/>
      <c r="IGR1" s="18"/>
      <c r="IGS1" s="18"/>
      <c r="IGT1" s="18"/>
      <c r="IGU1" s="18"/>
      <c r="IGV1" s="18"/>
      <c r="IGW1" s="18"/>
      <c r="IGX1" s="18"/>
      <c r="IGY1" s="18"/>
      <c r="IGZ1" s="18"/>
      <c r="IHA1" s="18"/>
      <c r="IHB1" s="18"/>
      <c r="IHC1" s="18"/>
      <c r="IHD1" s="18"/>
      <c r="IHE1" s="18"/>
      <c r="IHF1" s="18"/>
      <c r="IHG1" s="18"/>
      <c r="IHH1" s="18"/>
      <c r="IHI1" s="18"/>
      <c r="IHJ1" s="18"/>
      <c r="IHK1" s="18"/>
      <c r="IHL1" s="18"/>
      <c r="IHM1" s="18"/>
      <c r="IHN1" s="18"/>
      <c r="IHO1" s="18"/>
      <c r="IHP1" s="18"/>
      <c r="IHQ1" s="18"/>
      <c r="IHR1" s="18"/>
      <c r="IHS1" s="18"/>
      <c r="IHT1" s="18"/>
      <c r="IHU1" s="18"/>
      <c r="IHV1" s="18"/>
      <c r="IHW1" s="18"/>
      <c r="IHX1" s="18"/>
      <c r="IHY1" s="18"/>
      <c r="IHZ1" s="18"/>
      <c r="IIA1" s="18"/>
      <c r="IIB1" s="18"/>
      <c r="IIC1" s="18"/>
      <c r="IID1" s="18"/>
      <c r="IIE1" s="18"/>
      <c r="IIF1" s="18"/>
      <c r="IIG1" s="18"/>
      <c r="IIH1" s="18"/>
      <c r="III1" s="18"/>
      <c r="IIJ1" s="18"/>
      <c r="IIK1" s="18"/>
      <c r="IIL1" s="18"/>
      <c r="IIM1" s="18"/>
      <c r="IIN1" s="18"/>
      <c r="IIO1" s="18"/>
      <c r="IIP1" s="18"/>
      <c r="IIQ1" s="18"/>
      <c r="IIR1" s="18"/>
      <c r="IIS1" s="18"/>
      <c r="IIT1" s="18"/>
      <c r="IIU1" s="18"/>
      <c r="IIV1" s="18"/>
      <c r="IIW1" s="18"/>
      <c r="IIX1" s="18"/>
      <c r="IIY1" s="18"/>
      <c r="IIZ1" s="18"/>
      <c r="IJA1" s="18"/>
      <c r="IJB1" s="18"/>
      <c r="IJC1" s="18"/>
      <c r="IJD1" s="18"/>
      <c r="IJE1" s="18"/>
      <c r="IJF1" s="18"/>
      <c r="IJG1" s="18"/>
      <c r="IJH1" s="18"/>
      <c r="IJI1" s="18"/>
      <c r="IJJ1" s="18"/>
      <c r="IJK1" s="18"/>
      <c r="IJL1" s="18"/>
      <c r="IJM1" s="18"/>
      <c r="IJN1" s="18"/>
      <c r="IJO1" s="18"/>
      <c r="IJP1" s="18"/>
      <c r="IJQ1" s="18"/>
      <c r="IJR1" s="18"/>
      <c r="IJS1" s="18"/>
      <c r="IJT1" s="18"/>
      <c r="IJU1" s="18"/>
      <c r="IJV1" s="18"/>
      <c r="IJW1" s="18"/>
      <c r="IJX1" s="18"/>
      <c r="IJY1" s="18"/>
      <c r="IJZ1" s="18"/>
      <c r="IKA1" s="18"/>
      <c r="IKB1" s="18"/>
      <c r="IKC1" s="18"/>
      <c r="IKD1" s="18"/>
      <c r="IKE1" s="18"/>
      <c r="IKF1" s="18"/>
      <c r="IKG1" s="18"/>
      <c r="IKH1" s="18"/>
      <c r="IKI1" s="18"/>
      <c r="IKJ1" s="18"/>
      <c r="IKK1" s="18"/>
      <c r="IKL1" s="18"/>
      <c r="IKM1" s="18"/>
      <c r="IKN1" s="18"/>
      <c r="IKO1" s="18"/>
      <c r="IKP1" s="18"/>
      <c r="IKQ1" s="18"/>
      <c r="IKR1" s="18"/>
      <c r="IKS1" s="18"/>
      <c r="IKT1" s="18"/>
      <c r="IKU1" s="18"/>
      <c r="IKV1" s="18"/>
      <c r="IKW1" s="18"/>
      <c r="IKX1" s="18"/>
      <c r="IKY1" s="18"/>
      <c r="IKZ1" s="18"/>
      <c r="ILA1" s="18"/>
      <c r="ILB1" s="18"/>
      <c r="ILC1" s="18"/>
      <c r="ILD1" s="18"/>
      <c r="ILE1" s="18"/>
      <c r="ILF1" s="18"/>
      <c r="ILG1" s="18"/>
      <c r="ILH1" s="18"/>
      <c r="ILI1" s="18"/>
      <c r="ILJ1" s="18"/>
      <c r="ILK1" s="18"/>
      <c r="ILL1" s="18"/>
      <c r="ILM1" s="18"/>
      <c r="ILN1" s="18"/>
      <c r="ILO1" s="18"/>
      <c r="ILP1" s="18"/>
      <c r="ILQ1" s="18"/>
      <c r="ILR1" s="18"/>
      <c r="ILS1" s="18"/>
      <c r="ILT1" s="18"/>
      <c r="ILU1" s="18"/>
      <c r="ILV1" s="18"/>
      <c r="ILW1" s="18"/>
      <c r="ILX1" s="18"/>
      <c r="ILY1" s="18"/>
      <c r="ILZ1" s="18"/>
      <c r="IMA1" s="18"/>
      <c r="IMB1" s="18"/>
      <c r="IMC1" s="18"/>
      <c r="IMD1" s="18"/>
      <c r="IME1" s="18"/>
      <c r="IMF1" s="18"/>
      <c r="IMG1" s="18"/>
      <c r="IMH1" s="18"/>
      <c r="IMI1" s="18"/>
      <c r="IMJ1" s="18"/>
      <c r="IMK1" s="18"/>
      <c r="IML1" s="18"/>
      <c r="IMM1" s="18"/>
      <c r="IMN1" s="18"/>
      <c r="IMO1" s="18"/>
      <c r="IMP1" s="18"/>
      <c r="IMQ1" s="18"/>
      <c r="IMR1" s="18"/>
      <c r="IMS1" s="18"/>
      <c r="IMT1" s="18"/>
      <c r="IMU1" s="18"/>
      <c r="IMV1" s="18"/>
      <c r="IMW1" s="18"/>
      <c r="IMX1" s="18"/>
      <c r="IMY1" s="18"/>
      <c r="IMZ1" s="18"/>
      <c r="INA1" s="18"/>
      <c r="INB1" s="18"/>
      <c r="INC1" s="18"/>
      <c r="IND1" s="18"/>
      <c r="INE1" s="18"/>
      <c r="INF1" s="18"/>
      <c r="ING1" s="18"/>
      <c r="INH1" s="18"/>
      <c r="INI1" s="18"/>
      <c r="INJ1" s="18"/>
      <c r="INK1" s="18"/>
      <c r="INL1" s="18"/>
      <c r="INM1" s="18"/>
      <c r="INN1" s="18"/>
      <c r="INO1" s="18"/>
      <c r="INP1" s="18"/>
      <c r="INQ1" s="18"/>
      <c r="INR1" s="18"/>
      <c r="INS1" s="18"/>
      <c r="INT1" s="18"/>
      <c r="INU1" s="18"/>
      <c r="INV1" s="18"/>
      <c r="INW1" s="18"/>
      <c r="INX1" s="18"/>
      <c r="INY1" s="18"/>
      <c r="INZ1" s="18"/>
      <c r="IOA1" s="18"/>
      <c r="IOB1" s="18"/>
      <c r="IOC1" s="18"/>
      <c r="IOD1" s="18"/>
      <c r="IOE1" s="18"/>
      <c r="IOF1" s="18"/>
      <c r="IOG1" s="18"/>
      <c r="IOH1" s="18"/>
      <c r="IOI1" s="18"/>
      <c r="IOJ1" s="18"/>
      <c r="IOK1" s="18"/>
      <c r="IOL1" s="18"/>
      <c r="IOM1" s="18"/>
      <c r="ION1" s="18"/>
      <c r="IOO1" s="18"/>
      <c r="IOP1" s="18"/>
      <c r="IOQ1" s="18"/>
      <c r="IOR1" s="18"/>
      <c r="IOS1" s="18"/>
      <c r="IOT1" s="18"/>
      <c r="IOU1" s="18"/>
      <c r="IOV1" s="18"/>
      <c r="IOW1" s="18"/>
      <c r="IOX1" s="18"/>
      <c r="IOY1" s="18"/>
      <c r="IOZ1" s="18"/>
      <c r="IPA1" s="18"/>
      <c r="IPB1" s="18"/>
      <c r="IPC1" s="18"/>
      <c r="IPD1" s="18"/>
      <c r="IPE1" s="18"/>
      <c r="IPF1" s="18"/>
      <c r="IPG1" s="18"/>
      <c r="IPH1" s="18"/>
      <c r="IPI1" s="18"/>
      <c r="IPJ1" s="18"/>
      <c r="IPK1" s="18"/>
      <c r="IPL1" s="18"/>
      <c r="IPM1" s="18"/>
      <c r="IPN1" s="18"/>
      <c r="IPO1" s="18"/>
      <c r="IPP1" s="18"/>
      <c r="IPQ1" s="18"/>
      <c r="IPR1" s="18"/>
      <c r="IPS1" s="18"/>
      <c r="IPT1" s="18"/>
      <c r="IPU1" s="18"/>
      <c r="IPV1" s="18"/>
      <c r="IPW1" s="18"/>
      <c r="IPX1" s="18"/>
      <c r="IPY1" s="18"/>
      <c r="IPZ1" s="18"/>
      <c r="IQA1" s="18"/>
      <c r="IQB1" s="18"/>
      <c r="IQC1" s="18"/>
      <c r="IQD1" s="18"/>
      <c r="IQE1" s="18"/>
      <c r="IQF1" s="18"/>
      <c r="IQG1" s="18"/>
      <c r="IQH1" s="18"/>
      <c r="IQI1" s="18"/>
      <c r="IQJ1" s="18"/>
      <c r="IQK1" s="18"/>
      <c r="IQL1" s="18"/>
      <c r="IQM1" s="18"/>
      <c r="IQN1" s="18"/>
      <c r="IQO1" s="18"/>
      <c r="IQP1" s="18"/>
      <c r="IQQ1" s="18"/>
      <c r="IQR1" s="18"/>
      <c r="IQS1" s="18"/>
      <c r="IQT1" s="18"/>
      <c r="IQU1" s="18"/>
      <c r="IQV1" s="18"/>
      <c r="IQW1" s="18"/>
      <c r="IQX1" s="18"/>
      <c r="IQY1" s="18"/>
      <c r="IQZ1" s="18"/>
      <c r="IRA1" s="18"/>
      <c r="IRB1" s="18"/>
      <c r="IRC1" s="18"/>
      <c r="IRD1" s="18"/>
      <c r="IRE1" s="18"/>
      <c r="IRF1" s="18"/>
      <c r="IRG1" s="18"/>
      <c r="IRH1" s="18"/>
      <c r="IRI1" s="18"/>
      <c r="IRJ1" s="18"/>
      <c r="IRK1" s="18"/>
      <c r="IRL1" s="18"/>
      <c r="IRM1" s="18"/>
      <c r="IRN1" s="18"/>
      <c r="IRO1" s="18"/>
      <c r="IRP1" s="18"/>
      <c r="IRQ1" s="18"/>
      <c r="IRR1" s="18"/>
      <c r="IRS1" s="18"/>
      <c r="IRT1" s="18"/>
      <c r="IRU1" s="18"/>
      <c r="IRV1" s="18"/>
      <c r="IRW1" s="18"/>
      <c r="IRX1" s="18"/>
      <c r="IRY1" s="18"/>
      <c r="IRZ1" s="18"/>
      <c r="ISA1" s="18"/>
      <c r="ISB1" s="18"/>
      <c r="ISC1" s="18"/>
      <c r="ISD1" s="18"/>
      <c r="ISE1" s="18"/>
      <c r="ISF1" s="18"/>
      <c r="ISG1" s="18"/>
      <c r="ISH1" s="18"/>
      <c r="ISI1" s="18"/>
      <c r="ISJ1" s="18"/>
      <c r="ISK1" s="18"/>
      <c r="ISL1" s="18"/>
      <c r="ISM1" s="18"/>
      <c r="ISN1" s="18"/>
      <c r="ISO1" s="18"/>
      <c r="ISP1" s="18"/>
      <c r="ISQ1" s="18"/>
      <c r="ISR1" s="18"/>
      <c r="ISS1" s="18"/>
      <c r="IST1" s="18"/>
      <c r="ISU1" s="18"/>
      <c r="ISV1" s="18"/>
      <c r="ISW1" s="18"/>
      <c r="ISX1" s="18"/>
      <c r="ISY1" s="18"/>
      <c r="ISZ1" s="18"/>
      <c r="ITA1" s="18"/>
      <c r="ITB1" s="18"/>
      <c r="ITC1" s="18"/>
      <c r="ITD1" s="18"/>
      <c r="ITE1" s="18"/>
      <c r="ITF1" s="18"/>
      <c r="ITG1" s="18"/>
      <c r="ITH1" s="18"/>
      <c r="ITI1" s="18"/>
      <c r="ITJ1" s="18"/>
      <c r="ITK1" s="18"/>
      <c r="ITL1" s="18"/>
      <c r="ITM1" s="18"/>
      <c r="ITN1" s="18"/>
      <c r="ITO1" s="18"/>
      <c r="ITP1" s="18"/>
      <c r="ITQ1" s="18"/>
      <c r="ITR1" s="18"/>
      <c r="ITS1" s="18"/>
      <c r="ITT1" s="18"/>
      <c r="ITU1" s="18"/>
      <c r="ITV1" s="18"/>
      <c r="ITW1" s="18"/>
      <c r="ITX1" s="18"/>
      <c r="ITY1" s="18"/>
      <c r="ITZ1" s="18"/>
      <c r="IUA1" s="18"/>
      <c r="IUB1" s="18"/>
      <c r="IUC1" s="18"/>
      <c r="IUD1" s="18"/>
      <c r="IUE1" s="18"/>
      <c r="IUF1" s="18"/>
      <c r="IUG1" s="18"/>
      <c r="IUH1" s="18"/>
      <c r="IUI1" s="18"/>
      <c r="IUJ1" s="18"/>
      <c r="IUK1" s="18"/>
      <c r="IUL1" s="18"/>
      <c r="IUM1" s="18"/>
      <c r="IUN1" s="18"/>
      <c r="IUO1" s="18"/>
      <c r="IUP1" s="18"/>
      <c r="IUQ1" s="18"/>
      <c r="IUR1" s="18"/>
      <c r="IUS1" s="18"/>
      <c r="IUT1" s="18"/>
      <c r="IUU1" s="18"/>
      <c r="IUV1" s="18"/>
      <c r="IUW1" s="18"/>
      <c r="IUX1" s="18"/>
      <c r="IUY1" s="18"/>
      <c r="IUZ1" s="18"/>
      <c r="IVA1" s="18"/>
      <c r="IVB1" s="18"/>
      <c r="IVC1" s="18"/>
      <c r="IVD1" s="18"/>
      <c r="IVE1" s="18"/>
      <c r="IVF1" s="18"/>
      <c r="IVG1" s="18"/>
      <c r="IVH1" s="18"/>
      <c r="IVI1" s="18"/>
      <c r="IVJ1" s="18"/>
      <c r="IVK1" s="18"/>
      <c r="IVL1" s="18"/>
      <c r="IVM1" s="18"/>
      <c r="IVN1" s="18"/>
      <c r="IVO1" s="18"/>
      <c r="IVP1" s="18"/>
      <c r="IVQ1" s="18"/>
      <c r="IVR1" s="18"/>
      <c r="IVS1" s="18"/>
      <c r="IVT1" s="18"/>
      <c r="IVU1" s="18"/>
      <c r="IVV1" s="18"/>
      <c r="IVW1" s="18"/>
      <c r="IVX1" s="18"/>
      <c r="IVY1" s="18"/>
      <c r="IVZ1" s="18"/>
      <c r="IWA1" s="18"/>
      <c r="IWB1" s="18"/>
      <c r="IWC1" s="18"/>
      <c r="IWD1" s="18"/>
      <c r="IWE1" s="18"/>
      <c r="IWF1" s="18"/>
      <c r="IWG1" s="18"/>
      <c r="IWH1" s="18"/>
      <c r="IWI1" s="18"/>
      <c r="IWJ1" s="18"/>
      <c r="IWK1" s="18"/>
      <c r="IWL1" s="18"/>
      <c r="IWM1" s="18"/>
      <c r="IWN1" s="18"/>
      <c r="IWO1" s="18"/>
      <c r="IWP1" s="18"/>
      <c r="IWQ1" s="18"/>
      <c r="IWR1" s="18"/>
      <c r="IWS1" s="18"/>
      <c r="IWT1" s="18"/>
      <c r="IWU1" s="18"/>
      <c r="IWV1" s="18"/>
      <c r="IWW1" s="18"/>
      <c r="IWX1" s="18"/>
      <c r="IWY1" s="18"/>
      <c r="IWZ1" s="18"/>
      <c r="IXA1" s="18"/>
      <c r="IXB1" s="18"/>
      <c r="IXC1" s="18"/>
      <c r="IXD1" s="18"/>
      <c r="IXE1" s="18"/>
      <c r="IXF1" s="18"/>
      <c r="IXG1" s="18"/>
      <c r="IXH1" s="18"/>
      <c r="IXI1" s="18"/>
      <c r="IXJ1" s="18"/>
      <c r="IXK1" s="18"/>
      <c r="IXL1" s="18"/>
      <c r="IXM1" s="18"/>
      <c r="IXN1" s="18"/>
      <c r="IXO1" s="18"/>
      <c r="IXP1" s="18"/>
      <c r="IXQ1" s="18"/>
      <c r="IXR1" s="18"/>
      <c r="IXS1" s="18"/>
      <c r="IXT1" s="18"/>
      <c r="IXU1" s="18"/>
      <c r="IXV1" s="18"/>
      <c r="IXW1" s="18"/>
      <c r="IXX1" s="18"/>
      <c r="IXY1" s="18"/>
      <c r="IXZ1" s="18"/>
      <c r="IYA1" s="18"/>
      <c r="IYB1" s="18"/>
      <c r="IYC1" s="18"/>
      <c r="IYD1" s="18"/>
      <c r="IYE1" s="18"/>
      <c r="IYF1" s="18"/>
      <c r="IYG1" s="18"/>
      <c r="IYH1" s="18"/>
      <c r="IYI1" s="18"/>
      <c r="IYJ1" s="18"/>
      <c r="IYK1" s="18"/>
      <c r="IYL1" s="18"/>
      <c r="IYM1" s="18"/>
      <c r="IYN1" s="18"/>
      <c r="IYO1" s="18"/>
      <c r="IYP1" s="18"/>
      <c r="IYQ1" s="18"/>
      <c r="IYR1" s="18"/>
      <c r="IYS1" s="18"/>
      <c r="IYT1" s="18"/>
      <c r="IYU1" s="18"/>
      <c r="IYV1" s="18"/>
      <c r="IYW1" s="18"/>
      <c r="IYX1" s="18"/>
      <c r="IYY1" s="18"/>
      <c r="IYZ1" s="18"/>
      <c r="IZA1" s="18"/>
      <c r="IZB1" s="18"/>
      <c r="IZC1" s="18"/>
      <c r="IZD1" s="18"/>
      <c r="IZE1" s="18"/>
      <c r="IZF1" s="18"/>
      <c r="IZG1" s="18"/>
      <c r="IZH1" s="18"/>
      <c r="IZI1" s="18"/>
      <c r="IZJ1" s="18"/>
      <c r="IZK1" s="18"/>
      <c r="IZL1" s="18"/>
      <c r="IZM1" s="18"/>
      <c r="IZN1" s="18"/>
      <c r="IZO1" s="18"/>
      <c r="IZP1" s="18"/>
      <c r="IZQ1" s="18"/>
      <c r="IZR1" s="18"/>
      <c r="IZS1" s="18"/>
      <c r="IZT1" s="18"/>
      <c r="IZU1" s="18"/>
      <c r="IZV1" s="18"/>
      <c r="IZW1" s="18"/>
      <c r="IZX1" s="18"/>
      <c r="IZY1" s="18"/>
      <c r="IZZ1" s="18"/>
      <c r="JAA1" s="18"/>
      <c r="JAB1" s="18"/>
      <c r="JAC1" s="18"/>
      <c r="JAD1" s="18"/>
      <c r="JAE1" s="18"/>
      <c r="JAF1" s="18"/>
      <c r="JAG1" s="18"/>
      <c r="JAH1" s="18"/>
      <c r="JAI1" s="18"/>
      <c r="JAJ1" s="18"/>
      <c r="JAK1" s="18"/>
      <c r="JAL1" s="18"/>
      <c r="JAM1" s="18"/>
      <c r="JAN1" s="18"/>
      <c r="JAO1" s="18"/>
      <c r="JAP1" s="18"/>
      <c r="JAQ1" s="18"/>
      <c r="JAR1" s="18"/>
      <c r="JAS1" s="18"/>
      <c r="JAT1" s="18"/>
      <c r="JAU1" s="18"/>
      <c r="JAV1" s="18"/>
      <c r="JAW1" s="18"/>
      <c r="JAX1" s="18"/>
      <c r="JAY1" s="18"/>
      <c r="JAZ1" s="18"/>
      <c r="JBA1" s="18"/>
      <c r="JBB1" s="18"/>
      <c r="JBC1" s="18"/>
      <c r="JBD1" s="18"/>
      <c r="JBE1" s="18"/>
      <c r="JBF1" s="18"/>
      <c r="JBG1" s="18"/>
      <c r="JBH1" s="18"/>
      <c r="JBI1" s="18"/>
      <c r="JBJ1" s="18"/>
      <c r="JBK1" s="18"/>
      <c r="JBL1" s="18"/>
      <c r="JBM1" s="18"/>
      <c r="JBN1" s="18"/>
      <c r="JBO1" s="18"/>
      <c r="JBP1" s="18"/>
      <c r="JBQ1" s="18"/>
      <c r="JBR1" s="18"/>
      <c r="JBS1" s="18"/>
      <c r="JBT1" s="18"/>
      <c r="JBU1" s="18"/>
      <c r="JBV1" s="18"/>
      <c r="JBW1" s="18"/>
      <c r="JBX1" s="18"/>
      <c r="JBY1" s="18"/>
      <c r="JBZ1" s="18"/>
      <c r="JCA1" s="18"/>
      <c r="JCB1" s="18"/>
      <c r="JCC1" s="18"/>
      <c r="JCD1" s="18"/>
      <c r="JCE1" s="18"/>
      <c r="JCF1" s="18"/>
      <c r="JCG1" s="18"/>
      <c r="JCH1" s="18"/>
      <c r="JCI1" s="18"/>
      <c r="JCJ1" s="18"/>
      <c r="JCK1" s="18"/>
      <c r="JCL1" s="18"/>
      <c r="JCM1" s="18"/>
      <c r="JCN1" s="18"/>
      <c r="JCO1" s="18"/>
      <c r="JCP1" s="18"/>
      <c r="JCQ1" s="18"/>
      <c r="JCR1" s="18"/>
      <c r="JCS1" s="18"/>
      <c r="JCT1" s="18"/>
      <c r="JCU1" s="18"/>
      <c r="JCV1" s="18"/>
      <c r="JCW1" s="18"/>
      <c r="JCX1" s="18"/>
      <c r="JCY1" s="18"/>
      <c r="JCZ1" s="18"/>
      <c r="JDA1" s="18"/>
      <c r="JDB1" s="18"/>
      <c r="JDC1" s="18"/>
      <c r="JDD1" s="18"/>
      <c r="JDE1" s="18"/>
      <c r="JDF1" s="18"/>
      <c r="JDG1" s="18"/>
      <c r="JDH1" s="18"/>
      <c r="JDI1" s="18"/>
      <c r="JDJ1" s="18"/>
      <c r="JDK1" s="18"/>
      <c r="JDL1" s="18"/>
      <c r="JDM1" s="18"/>
      <c r="JDN1" s="18"/>
      <c r="JDO1" s="18"/>
      <c r="JDP1" s="18"/>
      <c r="JDQ1" s="18"/>
      <c r="JDR1" s="18"/>
      <c r="JDS1" s="18"/>
      <c r="JDT1" s="18"/>
      <c r="JDU1" s="18"/>
      <c r="JDV1" s="18"/>
      <c r="JDW1" s="18"/>
      <c r="JDX1" s="18"/>
      <c r="JDY1" s="18"/>
      <c r="JDZ1" s="18"/>
      <c r="JEA1" s="18"/>
      <c r="JEB1" s="18"/>
      <c r="JEC1" s="18"/>
      <c r="JED1" s="18"/>
      <c r="JEE1" s="18"/>
      <c r="JEF1" s="18"/>
      <c r="JEG1" s="18"/>
      <c r="JEH1" s="18"/>
      <c r="JEI1" s="18"/>
      <c r="JEJ1" s="18"/>
      <c r="JEK1" s="18"/>
      <c r="JEL1" s="18"/>
      <c r="JEM1" s="18"/>
      <c r="JEN1" s="18"/>
      <c r="JEO1" s="18"/>
      <c r="JEP1" s="18"/>
      <c r="JEQ1" s="18"/>
      <c r="JER1" s="18"/>
      <c r="JES1" s="18"/>
      <c r="JET1" s="18"/>
      <c r="JEU1" s="18"/>
      <c r="JEV1" s="18"/>
      <c r="JEW1" s="18"/>
      <c r="JEX1" s="18"/>
      <c r="JEY1" s="18"/>
      <c r="JEZ1" s="18"/>
      <c r="JFA1" s="18"/>
      <c r="JFB1" s="18"/>
      <c r="JFC1" s="18"/>
      <c r="JFD1" s="18"/>
      <c r="JFE1" s="18"/>
      <c r="JFF1" s="18"/>
      <c r="JFG1" s="18"/>
      <c r="JFH1" s="18"/>
      <c r="JFI1" s="18"/>
      <c r="JFJ1" s="18"/>
      <c r="JFK1" s="18"/>
      <c r="JFL1" s="18"/>
      <c r="JFM1" s="18"/>
      <c r="JFN1" s="18"/>
      <c r="JFO1" s="18"/>
      <c r="JFP1" s="18"/>
      <c r="JFQ1" s="18"/>
      <c r="JFR1" s="18"/>
      <c r="JFS1" s="18"/>
      <c r="JFT1" s="18"/>
      <c r="JFU1" s="18"/>
      <c r="JFV1" s="18"/>
      <c r="JFW1" s="18"/>
      <c r="JFX1" s="18"/>
      <c r="JFY1" s="18"/>
      <c r="JFZ1" s="18"/>
      <c r="JGA1" s="18"/>
      <c r="JGB1" s="18"/>
      <c r="JGC1" s="18"/>
      <c r="JGD1" s="18"/>
      <c r="JGE1" s="18"/>
      <c r="JGF1" s="18"/>
      <c r="JGG1" s="18"/>
      <c r="JGH1" s="18"/>
      <c r="JGI1" s="18"/>
      <c r="JGJ1" s="18"/>
      <c r="JGK1" s="18"/>
      <c r="JGL1" s="18"/>
      <c r="JGM1" s="18"/>
      <c r="JGN1" s="18"/>
      <c r="JGO1" s="18"/>
      <c r="JGP1" s="18"/>
      <c r="JGQ1" s="18"/>
      <c r="JGR1" s="18"/>
      <c r="JGS1" s="18"/>
      <c r="JGT1" s="18"/>
      <c r="JGU1" s="18"/>
      <c r="JGV1" s="18"/>
      <c r="JGW1" s="18"/>
      <c r="JGX1" s="18"/>
      <c r="JGY1" s="18"/>
      <c r="JGZ1" s="18"/>
      <c r="JHA1" s="18"/>
      <c r="JHB1" s="18"/>
      <c r="JHC1" s="18"/>
      <c r="JHD1" s="18"/>
      <c r="JHE1" s="18"/>
      <c r="JHF1" s="18"/>
      <c r="JHG1" s="18"/>
      <c r="JHH1" s="18"/>
      <c r="JHI1" s="18"/>
      <c r="JHJ1" s="18"/>
      <c r="JHK1" s="18"/>
      <c r="JHL1" s="18"/>
      <c r="JHM1" s="18"/>
      <c r="JHN1" s="18"/>
      <c r="JHO1" s="18"/>
      <c r="JHP1" s="18"/>
      <c r="JHQ1" s="18"/>
      <c r="JHR1" s="18"/>
      <c r="JHS1" s="18"/>
      <c r="JHT1" s="18"/>
      <c r="JHU1" s="18"/>
      <c r="JHV1" s="18"/>
      <c r="JHW1" s="18"/>
      <c r="JHX1" s="18"/>
      <c r="JHY1" s="18"/>
      <c r="JHZ1" s="18"/>
      <c r="JIA1" s="18"/>
      <c r="JIB1" s="18"/>
      <c r="JIC1" s="18"/>
      <c r="JID1" s="18"/>
      <c r="JIE1" s="18"/>
      <c r="JIF1" s="18"/>
      <c r="JIG1" s="18"/>
      <c r="JIH1" s="18"/>
      <c r="JII1" s="18"/>
      <c r="JIJ1" s="18"/>
      <c r="JIK1" s="18"/>
      <c r="JIL1" s="18"/>
      <c r="JIM1" s="18"/>
      <c r="JIN1" s="18"/>
      <c r="JIO1" s="18"/>
      <c r="JIP1" s="18"/>
      <c r="JIQ1" s="18"/>
      <c r="JIR1" s="18"/>
      <c r="JIS1" s="18"/>
      <c r="JIT1" s="18"/>
      <c r="JIU1" s="18"/>
      <c r="JIV1" s="18"/>
      <c r="JIW1" s="18"/>
      <c r="JIX1" s="18"/>
      <c r="JIY1" s="18"/>
      <c r="JIZ1" s="18"/>
      <c r="JJA1" s="18"/>
      <c r="JJB1" s="18"/>
      <c r="JJC1" s="18"/>
      <c r="JJD1" s="18"/>
      <c r="JJE1" s="18"/>
      <c r="JJF1" s="18"/>
      <c r="JJG1" s="18"/>
      <c r="JJH1" s="18"/>
      <c r="JJI1" s="18"/>
      <c r="JJJ1" s="18"/>
      <c r="JJK1" s="18"/>
      <c r="JJL1" s="18"/>
      <c r="JJM1" s="18"/>
      <c r="JJN1" s="18"/>
      <c r="JJO1" s="18"/>
      <c r="JJP1" s="18"/>
      <c r="JJQ1" s="18"/>
      <c r="JJR1" s="18"/>
      <c r="JJS1" s="18"/>
      <c r="JJT1" s="18"/>
      <c r="JJU1" s="18"/>
      <c r="JJV1" s="18"/>
      <c r="JJW1" s="18"/>
      <c r="JJX1" s="18"/>
      <c r="JJY1" s="18"/>
      <c r="JJZ1" s="18"/>
      <c r="JKA1" s="18"/>
      <c r="JKB1" s="18"/>
      <c r="JKC1" s="18"/>
      <c r="JKD1" s="18"/>
      <c r="JKE1" s="18"/>
      <c r="JKF1" s="18"/>
      <c r="JKG1" s="18"/>
      <c r="JKH1" s="18"/>
      <c r="JKI1" s="18"/>
      <c r="JKJ1" s="18"/>
      <c r="JKK1" s="18"/>
      <c r="JKL1" s="18"/>
      <c r="JKM1" s="18"/>
      <c r="JKN1" s="18"/>
      <c r="JKO1" s="18"/>
      <c r="JKP1" s="18"/>
      <c r="JKQ1" s="18"/>
      <c r="JKR1" s="18"/>
      <c r="JKS1" s="18"/>
      <c r="JKT1" s="18"/>
      <c r="JKU1" s="18"/>
      <c r="JKV1" s="18"/>
      <c r="JKW1" s="18"/>
      <c r="JKX1" s="18"/>
      <c r="JKY1" s="18"/>
      <c r="JKZ1" s="18"/>
      <c r="JLA1" s="18"/>
      <c r="JLB1" s="18"/>
      <c r="JLC1" s="18"/>
      <c r="JLD1" s="18"/>
      <c r="JLE1" s="18"/>
      <c r="JLF1" s="18"/>
      <c r="JLG1" s="18"/>
      <c r="JLH1" s="18"/>
      <c r="JLI1" s="18"/>
      <c r="JLJ1" s="18"/>
      <c r="JLK1" s="18"/>
      <c r="JLL1" s="18"/>
      <c r="JLM1" s="18"/>
      <c r="JLN1" s="18"/>
      <c r="JLO1" s="18"/>
      <c r="JLP1" s="18"/>
      <c r="JLQ1" s="18"/>
      <c r="JLR1" s="18"/>
      <c r="JLS1" s="18"/>
      <c r="JLT1" s="18"/>
      <c r="JLU1" s="18"/>
      <c r="JLV1" s="18"/>
      <c r="JLW1" s="18"/>
      <c r="JLX1" s="18"/>
      <c r="JLY1" s="18"/>
      <c r="JLZ1" s="18"/>
      <c r="JMA1" s="18"/>
      <c r="JMB1" s="18"/>
      <c r="JMC1" s="18"/>
      <c r="JMD1" s="18"/>
      <c r="JME1" s="18"/>
      <c r="JMF1" s="18"/>
      <c r="JMG1" s="18"/>
      <c r="JMH1" s="18"/>
      <c r="JMI1" s="18"/>
      <c r="JMJ1" s="18"/>
      <c r="JMK1" s="18"/>
      <c r="JML1" s="18"/>
      <c r="JMM1" s="18"/>
      <c r="JMN1" s="18"/>
      <c r="JMO1" s="18"/>
      <c r="JMP1" s="18"/>
      <c r="JMQ1" s="18"/>
      <c r="JMR1" s="18"/>
      <c r="JMS1" s="18"/>
      <c r="JMT1" s="18"/>
      <c r="JMU1" s="18"/>
      <c r="JMV1" s="18"/>
      <c r="JMW1" s="18"/>
      <c r="JMX1" s="18"/>
      <c r="JMY1" s="18"/>
      <c r="JMZ1" s="18"/>
      <c r="JNA1" s="18"/>
      <c r="JNB1" s="18"/>
      <c r="JNC1" s="18"/>
      <c r="JND1" s="18"/>
      <c r="JNE1" s="18"/>
      <c r="JNF1" s="18"/>
      <c r="JNG1" s="18"/>
      <c r="JNH1" s="18"/>
      <c r="JNI1" s="18"/>
      <c r="JNJ1" s="18"/>
      <c r="JNK1" s="18"/>
      <c r="JNL1" s="18"/>
      <c r="JNM1" s="18"/>
      <c r="JNN1" s="18"/>
      <c r="JNO1" s="18"/>
      <c r="JNP1" s="18"/>
      <c r="JNQ1" s="18"/>
      <c r="JNR1" s="18"/>
      <c r="JNS1" s="18"/>
      <c r="JNT1" s="18"/>
      <c r="JNU1" s="18"/>
      <c r="JNV1" s="18"/>
      <c r="JNW1" s="18"/>
      <c r="JNX1" s="18"/>
      <c r="JNY1" s="18"/>
      <c r="JNZ1" s="18"/>
      <c r="JOA1" s="18"/>
      <c r="JOB1" s="18"/>
      <c r="JOC1" s="18"/>
      <c r="JOD1" s="18"/>
      <c r="JOE1" s="18"/>
      <c r="JOF1" s="18"/>
      <c r="JOG1" s="18"/>
      <c r="JOH1" s="18"/>
      <c r="JOI1" s="18"/>
      <c r="JOJ1" s="18"/>
      <c r="JOK1" s="18"/>
      <c r="JOL1" s="18"/>
      <c r="JOM1" s="18"/>
      <c r="JON1" s="18"/>
      <c r="JOO1" s="18"/>
      <c r="JOP1" s="18"/>
      <c r="JOQ1" s="18"/>
      <c r="JOR1" s="18"/>
      <c r="JOS1" s="18"/>
      <c r="JOT1" s="18"/>
      <c r="JOU1" s="18"/>
      <c r="JOV1" s="18"/>
      <c r="JOW1" s="18"/>
      <c r="JOX1" s="18"/>
      <c r="JOY1" s="18"/>
      <c r="JOZ1" s="18"/>
      <c r="JPA1" s="18"/>
      <c r="JPB1" s="18"/>
      <c r="JPC1" s="18"/>
      <c r="JPD1" s="18"/>
      <c r="JPE1" s="18"/>
      <c r="JPF1" s="18"/>
      <c r="JPG1" s="18"/>
      <c r="JPH1" s="18"/>
      <c r="JPI1" s="18"/>
      <c r="JPJ1" s="18"/>
      <c r="JPK1" s="18"/>
      <c r="JPL1" s="18"/>
      <c r="JPM1" s="18"/>
      <c r="JPN1" s="18"/>
      <c r="JPO1" s="18"/>
      <c r="JPP1" s="18"/>
      <c r="JPQ1" s="18"/>
      <c r="JPR1" s="18"/>
      <c r="JPS1" s="18"/>
      <c r="JPT1" s="18"/>
      <c r="JPU1" s="18"/>
      <c r="JPV1" s="18"/>
      <c r="JPW1" s="18"/>
      <c r="JPX1" s="18"/>
      <c r="JPY1" s="18"/>
      <c r="JPZ1" s="18"/>
      <c r="JQA1" s="18"/>
      <c r="JQB1" s="18"/>
      <c r="JQC1" s="18"/>
      <c r="JQD1" s="18"/>
      <c r="JQE1" s="18"/>
      <c r="JQF1" s="18"/>
      <c r="JQG1" s="18"/>
      <c r="JQH1" s="18"/>
      <c r="JQI1" s="18"/>
      <c r="JQJ1" s="18"/>
      <c r="JQK1" s="18"/>
      <c r="JQL1" s="18"/>
      <c r="JQM1" s="18"/>
      <c r="JQN1" s="18"/>
      <c r="JQO1" s="18"/>
      <c r="JQP1" s="18"/>
      <c r="JQQ1" s="18"/>
      <c r="JQR1" s="18"/>
      <c r="JQS1" s="18"/>
      <c r="JQT1" s="18"/>
      <c r="JQU1" s="18"/>
      <c r="JQV1" s="18"/>
      <c r="JQW1" s="18"/>
      <c r="JQX1" s="18"/>
      <c r="JQY1" s="18"/>
      <c r="JQZ1" s="18"/>
      <c r="JRA1" s="18"/>
      <c r="JRB1" s="18"/>
      <c r="JRC1" s="18"/>
      <c r="JRD1" s="18"/>
      <c r="JRE1" s="18"/>
      <c r="JRF1" s="18"/>
      <c r="JRG1" s="18"/>
      <c r="JRH1" s="18"/>
      <c r="JRI1" s="18"/>
      <c r="JRJ1" s="18"/>
      <c r="JRK1" s="18"/>
      <c r="JRL1" s="18"/>
      <c r="JRM1" s="18"/>
      <c r="JRN1" s="18"/>
      <c r="JRO1" s="18"/>
      <c r="JRP1" s="18"/>
      <c r="JRQ1" s="18"/>
      <c r="JRR1" s="18"/>
      <c r="JRS1" s="18"/>
      <c r="JRT1" s="18"/>
      <c r="JRU1" s="18"/>
      <c r="JRV1" s="18"/>
      <c r="JRW1" s="18"/>
      <c r="JRX1" s="18"/>
      <c r="JRY1" s="18"/>
      <c r="JRZ1" s="18"/>
      <c r="JSA1" s="18"/>
      <c r="JSB1" s="18"/>
      <c r="JSC1" s="18"/>
      <c r="JSD1" s="18"/>
      <c r="JSE1" s="18"/>
      <c r="JSF1" s="18"/>
      <c r="JSG1" s="18"/>
      <c r="JSH1" s="18"/>
      <c r="JSI1" s="18"/>
      <c r="JSJ1" s="18"/>
      <c r="JSK1" s="18"/>
      <c r="JSL1" s="18"/>
      <c r="JSM1" s="18"/>
      <c r="JSN1" s="18"/>
      <c r="JSO1" s="18"/>
      <c r="JSP1" s="18"/>
      <c r="JSQ1" s="18"/>
      <c r="JSR1" s="18"/>
      <c r="JSS1" s="18"/>
      <c r="JST1" s="18"/>
      <c r="JSU1" s="18"/>
      <c r="JSV1" s="18"/>
      <c r="JSW1" s="18"/>
      <c r="JSX1" s="18"/>
      <c r="JSY1" s="18"/>
      <c r="JSZ1" s="18"/>
      <c r="JTA1" s="18"/>
      <c r="JTB1" s="18"/>
      <c r="JTC1" s="18"/>
      <c r="JTD1" s="18"/>
      <c r="JTE1" s="18"/>
      <c r="JTF1" s="18"/>
      <c r="JTG1" s="18"/>
      <c r="JTH1" s="18"/>
      <c r="JTI1" s="18"/>
      <c r="JTJ1" s="18"/>
      <c r="JTK1" s="18"/>
      <c r="JTL1" s="18"/>
      <c r="JTM1" s="18"/>
      <c r="JTN1" s="18"/>
      <c r="JTO1" s="18"/>
      <c r="JTP1" s="18"/>
      <c r="JTQ1" s="18"/>
      <c r="JTR1" s="18"/>
      <c r="JTS1" s="18"/>
      <c r="JTT1" s="18"/>
      <c r="JTU1" s="18"/>
      <c r="JTV1" s="18"/>
      <c r="JTW1" s="18"/>
      <c r="JTX1" s="18"/>
      <c r="JTY1" s="18"/>
      <c r="JTZ1" s="18"/>
      <c r="JUA1" s="18"/>
      <c r="JUB1" s="18"/>
      <c r="JUC1" s="18"/>
      <c r="JUD1" s="18"/>
      <c r="JUE1" s="18"/>
      <c r="JUF1" s="18"/>
      <c r="JUG1" s="18"/>
      <c r="JUH1" s="18"/>
      <c r="JUI1" s="18"/>
      <c r="JUJ1" s="18"/>
      <c r="JUK1" s="18"/>
      <c r="JUL1" s="18"/>
      <c r="JUM1" s="18"/>
      <c r="JUN1" s="18"/>
      <c r="JUO1" s="18"/>
      <c r="JUP1" s="18"/>
      <c r="JUQ1" s="18"/>
      <c r="JUR1" s="18"/>
      <c r="JUS1" s="18"/>
      <c r="JUT1" s="18"/>
      <c r="JUU1" s="18"/>
      <c r="JUV1" s="18"/>
      <c r="JUW1" s="18"/>
      <c r="JUX1" s="18"/>
      <c r="JUY1" s="18"/>
      <c r="JUZ1" s="18"/>
      <c r="JVA1" s="18"/>
      <c r="JVB1" s="18"/>
      <c r="JVC1" s="18"/>
      <c r="JVD1" s="18"/>
      <c r="JVE1" s="18"/>
      <c r="JVF1" s="18"/>
      <c r="JVG1" s="18"/>
      <c r="JVH1" s="18"/>
      <c r="JVI1" s="18"/>
      <c r="JVJ1" s="18"/>
      <c r="JVK1" s="18"/>
      <c r="JVL1" s="18"/>
      <c r="JVM1" s="18"/>
      <c r="JVN1" s="18"/>
      <c r="JVO1" s="18"/>
      <c r="JVP1" s="18"/>
      <c r="JVQ1" s="18"/>
      <c r="JVR1" s="18"/>
      <c r="JVS1" s="18"/>
      <c r="JVT1" s="18"/>
      <c r="JVU1" s="18"/>
      <c r="JVV1" s="18"/>
      <c r="JVW1" s="18"/>
      <c r="JVX1" s="18"/>
      <c r="JVY1" s="18"/>
      <c r="JVZ1" s="18"/>
      <c r="JWA1" s="18"/>
      <c r="JWB1" s="18"/>
      <c r="JWC1" s="18"/>
      <c r="JWD1" s="18"/>
      <c r="JWE1" s="18"/>
      <c r="JWF1" s="18"/>
      <c r="JWG1" s="18"/>
      <c r="JWH1" s="18"/>
      <c r="JWI1" s="18"/>
      <c r="JWJ1" s="18"/>
      <c r="JWK1" s="18"/>
      <c r="JWL1" s="18"/>
      <c r="JWM1" s="18"/>
      <c r="JWN1" s="18"/>
      <c r="JWO1" s="18"/>
      <c r="JWP1" s="18"/>
      <c r="JWQ1" s="18"/>
      <c r="JWR1" s="18"/>
      <c r="JWS1" s="18"/>
      <c r="JWT1" s="18"/>
      <c r="JWU1" s="18"/>
      <c r="JWV1" s="18"/>
      <c r="JWW1" s="18"/>
      <c r="JWX1" s="18"/>
      <c r="JWY1" s="18"/>
      <c r="JWZ1" s="18"/>
      <c r="JXA1" s="18"/>
      <c r="JXB1" s="18"/>
      <c r="JXC1" s="18"/>
      <c r="JXD1" s="18"/>
      <c r="JXE1" s="18"/>
      <c r="JXF1" s="18"/>
      <c r="JXG1" s="18"/>
      <c r="JXH1" s="18"/>
      <c r="JXI1" s="18"/>
      <c r="JXJ1" s="18"/>
      <c r="JXK1" s="18"/>
      <c r="JXL1" s="18"/>
      <c r="JXM1" s="18"/>
      <c r="JXN1" s="18"/>
      <c r="JXO1" s="18"/>
      <c r="JXP1" s="18"/>
      <c r="JXQ1" s="18"/>
      <c r="JXR1" s="18"/>
      <c r="JXS1" s="18"/>
      <c r="JXT1" s="18"/>
      <c r="JXU1" s="18"/>
      <c r="JXV1" s="18"/>
      <c r="JXW1" s="18"/>
      <c r="JXX1" s="18"/>
      <c r="JXY1" s="18"/>
      <c r="JXZ1" s="18"/>
      <c r="JYA1" s="18"/>
      <c r="JYB1" s="18"/>
      <c r="JYC1" s="18"/>
      <c r="JYD1" s="18"/>
      <c r="JYE1" s="18"/>
      <c r="JYF1" s="18"/>
      <c r="JYG1" s="18"/>
      <c r="JYH1" s="18"/>
      <c r="JYI1" s="18"/>
      <c r="JYJ1" s="18"/>
      <c r="JYK1" s="18"/>
      <c r="JYL1" s="18"/>
      <c r="JYM1" s="18"/>
      <c r="JYN1" s="18"/>
      <c r="JYO1" s="18"/>
      <c r="JYP1" s="18"/>
      <c r="JYQ1" s="18"/>
      <c r="JYR1" s="18"/>
      <c r="JYS1" s="18"/>
      <c r="JYT1" s="18"/>
      <c r="JYU1" s="18"/>
      <c r="JYV1" s="18"/>
      <c r="JYW1" s="18"/>
      <c r="JYX1" s="18"/>
      <c r="JYY1" s="18"/>
      <c r="JYZ1" s="18"/>
      <c r="JZA1" s="18"/>
      <c r="JZB1" s="18"/>
      <c r="JZC1" s="18"/>
      <c r="JZD1" s="18"/>
      <c r="JZE1" s="18"/>
      <c r="JZF1" s="18"/>
      <c r="JZG1" s="18"/>
      <c r="JZH1" s="18"/>
      <c r="JZI1" s="18"/>
      <c r="JZJ1" s="18"/>
      <c r="JZK1" s="18"/>
      <c r="JZL1" s="18"/>
      <c r="JZM1" s="18"/>
      <c r="JZN1" s="18"/>
      <c r="JZO1" s="18"/>
      <c r="JZP1" s="18"/>
      <c r="JZQ1" s="18"/>
      <c r="JZR1" s="18"/>
      <c r="JZS1" s="18"/>
      <c r="JZT1" s="18"/>
      <c r="JZU1" s="18"/>
      <c r="JZV1" s="18"/>
      <c r="JZW1" s="18"/>
      <c r="JZX1" s="18"/>
      <c r="JZY1" s="18"/>
      <c r="JZZ1" s="18"/>
      <c r="KAA1" s="18"/>
      <c r="KAB1" s="18"/>
      <c r="KAC1" s="18"/>
      <c r="KAD1" s="18"/>
      <c r="KAE1" s="18"/>
      <c r="KAF1" s="18"/>
      <c r="KAG1" s="18"/>
      <c r="KAH1" s="18"/>
      <c r="KAI1" s="18"/>
      <c r="KAJ1" s="18"/>
      <c r="KAK1" s="18"/>
      <c r="KAL1" s="18"/>
      <c r="KAM1" s="18"/>
      <c r="KAN1" s="18"/>
      <c r="KAO1" s="18"/>
      <c r="KAP1" s="18"/>
      <c r="KAQ1" s="18"/>
      <c r="KAR1" s="18"/>
      <c r="KAS1" s="18"/>
      <c r="KAT1" s="18"/>
      <c r="KAU1" s="18"/>
      <c r="KAV1" s="18"/>
      <c r="KAW1" s="18"/>
      <c r="KAX1" s="18"/>
      <c r="KAY1" s="18"/>
      <c r="KAZ1" s="18"/>
      <c r="KBA1" s="18"/>
      <c r="KBB1" s="18"/>
      <c r="KBC1" s="18"/>
      <c r="KBD1" s="18"/>
      <c r="KBE1" s="18"/>
      <c r="KBF1" s="18"/>
      <c r="KBG1" s="18"/>
      <c r="KBH1" s="18"/>
      <c r="KBI1" s="18"/>
      <c r="KBJ1" s="18"/>
      <c r="KBK1" s="18"/>
      <c r="KBL1" s="18"/>
      <c r="KBM1" s="18"/>
      <c r="KBN1" s="18"/>
      <c r="KBO1" s="18"/>
      <c r="KBP1" s="18"/>
      <c r="KBQ1" s="18"/>
      <c r="KBR1" s="18"/>
      <c r="KBS1" s="18"/>
      <c r="KBT1" s="18"/>
      <c r="KBU1" s="18"/>
      <c r="KBV1" s="18"/>
      <c r="KBW1" s="18"/>
      <c r="KBX1" s="18"/>
      <c r="KBY1" s="18"/>
      <c r="KBZ1" s="18"/>
      <c r="KCA1" s="18"/>
      <c r="KCB1" s="18"/>
      <c r="KCC1" s="18"/>
      <c r="KCD1" s="18"/>
      <c r="KCE1" s="18"/>
      <c r="KCF1" s="18"/>
      <c r="KCG1" s="18"/>
      <c r="KCH1" s="18"/>
      <c r="KCI1" s="18"/>
      <c r="KCJ1" s="18"/>
      <c r="KCK1" s="18"/>
      <c r="KCL1" s="18"/>
      <c r="KCM1" s="18"/>
      <c r="KCN1" s="18"/>
      <c r="KCO1" s="18"/>
      <c r="KCP1" s="18"/>
      <c r="KCQ1" s="18"/>
      <c r="KCR1" s="18"/>
      <c r="KCS1" s="18"/>
      <c r="KCT1" s="18"/>
      <c r="KCU1" s="18"/>
      <c r="KCV1" s="18"/>
      <c r="KCW1" s="18"/>
      <c r="KCX1" s="18"/>
      <c r="KCY1" s="18"/>
      <c r="KCZ1" s="18"/>
      <c r="KDA1" s="18"/>
      <c r="KDB1" s="18"/>
      <c r="KDC1" s="18"/>
      <c r="KDD1" s="18"/>
      <c r="KDE1" s="18"/>
      <c r="KDF1" s="18"/>
      <c r="KDG1" s="18"/>
      <c r="KDH1" s="18"/>
      <c r="KDI1" s="18"/>
      <c r="KDJ1" s="18"/>
      <c r="KDK1" s="18"/>
      <c r="KDL1" s="18"/>
      <c r="KDM1" s="18"/>
      <c r="KDN1" s="18"/>
      <c r="KDO1" s="18"/>
      <c r="KDP1" s="18"/>
      <c r="KDQ1" s="18"/>
      <c r="KDR1" s="18"/>
      <c r="KDS1" s="18"/>
      <c r="KDT1" s="18"/>
      <c r="KDU1" s="18"/>
      <c r="KDV1" s="18"/>
      <c r="KDW1" s="18"/>
      <c r="KDX1" s="18"/>
      <c r="KDY1" s="18"/>
      <c r="KDZ1" s="18"/>
      <c r="KEA1" s="18"/>
      <c r="KEB1" s="18"/>
      <c r="KEC1" s="18"/>
      <c r="KED1" s="18"/>
      <c r="KEE1" s="18"/>
      <c r="KEF1" s="18"/>
      <c r="KEG1" s="18"/>
      <c r="KEH1" s="18"/>
      <c r="KEI1" s="18"/>
      <c r="KEJ1" s="18"/>
      <c r="KEK1" s="18"/>
      <c r="KEL1" s="18"/>
      <c r="KEM1" s="18"/>
      <c r="KEN1" s="18"/>
      <c r="KEO1" s="18"/>
      <c r="KEP1" s="18"/>
      <c r="KEQ1" s="18"/>
      <c r="KER1" s="18"/>
      <c r="KES1" s="18"/>
      <c r="KET1" s="18"/>
      <c r="KEU1" s="18"/>
      <c r="KEV1" s="18"/>
      <c r="KEW1" s="18"/>
      <c r="KEX1" s="18"/>
      <c r="KEY1" s="18"/>
      <c r="KEZ1" s="18"/>
      <c r="KFA1" s="18"/>
      <c r="KFB1" s="18"/>
      <c r="KFC1" s="18"/>
      <c r="KFD1" s="18"/>
      <c r="KFE1" s="18"/>
      <c r="KFF1" s="18"/>
      <c r="KFG1" s="18"/>
      <c r="KFH1" s="18"/>
      <c r="KFI1" s="18"/>
      <c r="KFJ1" s="18"/>
      <c r="KFK1" s="18"/>
      <c r="KFL1" s="18"/>
      <c r="KFM1" s="18"/>
      <c r="KFN1" s="18"/>
      <c r="KFO1" s="18"/>
      <c r="KFP1" s="18"/>
      <c r="KFQ1" s="18"/>
      <c r="KFR1" s="18"/>
      <c r="KFS1" s="18"/>
      <c r="KFT1" s="18"/>
      <c r="KFU1" s="18"/>
      <c r="KFV1" s="18"/>
      <c r="KFW1" s="18"/>
      <c r="KFX1" s="18"/>
      <c r="KFY1" s="18"/>
      <c r="KFZ1" s="18"/>
      <c r="KGA1" s="18"/>
      <c r="KGB1" s="18"/>
      <c r="KGC1" s="18"/>
      <c r="KGD1" s="18"/>
      <c r="KGE1" s="18"/>
      <c r="KGF1" s="18"/>
      <c r="KGG1" s="18"/>
      <c r="KGH1" s="18"/>
      <c r="KGI1" s="18"/>
      <c r="KGJ1" s="18"/>
      <c r="KGK1" s="18"/>
      <c r="KGL1" s="18"/>
      <c r="KGM1" s="18"/>
      <c r="KGN1" s="18"/>
      <c r="KGO1" s="18"/>
      <c r="KGP1" s="18"/>
      <c r="KGQ1" s="18"/>
      <c r="KGR1" s="18"/>
      <c r="KGS1" s="18"/>
      <c r="KGT1" s="18"/>
      <c r="KGU1" s="18"/>
      <c r="KGV1" s="18"/>
      <c r="KGW1" s="18"/>
      <c r="KGX1" s="18"/>
      <c r="KGY1" s="18"/>
      <c r="KGZ1" s="18"/>
      <c r="KHA1" s="18"/>
      <c r="KHB1" s="18"/>
      <c r="KHC1" s="18"/>
      <c r="KHD1" s="18"/>
      <c r="KHE1" s="18"/>
      <c r="KHF1" s="18"/>
      <c r="KHG1" s="18"/>
      <c r="KHH1" s="18"/>
      <c r="KHI1" s="18"/>
      <c r="KHJ1" s="18"/>
      <c r="KHK1" s="18"/>
      <c r="KHL1" s="18"/>
      <c r="KHM1" s="18"/>
      <c r="KHN1" s="18"/>
      <c r="KHO1" s="18"/>
      <c r="KHP1" s="18"/>
      <c r="KHQ1" s="18"/>
      <c r="KHR1" s="18"/>
      <c r="KHS1" s="18"/>
      <c r="KHT1" s="18"/>
      <c r="KHU1" s="18"/>
      <c r="KHV1" s="18"/>
      <c r="KHW1" s="18"/>
      <c r="KHX1" s="18"/>
      <c r="KHY1" s="18"/>
      <c r="KHZ1" s="18"/>
      <c r="KIA1" s="18"/>
      <c r="KIB1" s="18"/>
      <c r="KIC1" s="18"/>
      <c r="KID1" s="18"/>
      <c r="KIE1" s="18"/>
      <c r="KIF1" s="18"/>
      <c r="KIG1" s="18"/>
      <c r="KIH1" s="18"/>
      <c r="KII1" s="18"/>
      <c r="KIJ1" s="18"/>
      <c r="KIK1" s="18"/>
      <c r="KIL1" s="18"/>
      <c r="KIM1" s="18"/>
      <c r="KIN1" s="18"/>
      <c r="KIO1" s="18"/>
      <c r="KIP1" s="18"/>
      <c r="KIQ1" s="18"/>
      <c r="KIR1" s="18"/>
      <c r="KIS1" s="18"/>
      <c r="KIT1" s="18"/>
      <c r="KIU1" s="18"/>
      <c r="KIV1" s="18"/>
      <c r="KIW1" s="18"/>
      <c r="KIX1" s="18"/>
      <c r="KIY1" s="18"/>
      <c r="KIZ1" s="18"/>
      <c r="KJA1" s="18"/>
      <c r="KJB1" s="18"/>
      <c r="KJC1" s="18"/>
      <c r="KJD1" s="18"/>
      <c r="KJE1" s="18"/>
      <c r="KJF1" s="18"/>
      <c r="KJG1" s="18"/>
      <c r="KJH1" s="18"/>
      <c r="KJI1" s="18"/>
      <c r="KJJ1" s="18"/>
      <c r="KJK1" s="18"/>
      <c r="KJL1" s="18"/>
      <c r="KJM1" s="18"/>
      <c r="KJN1" s="18"/>
      <c r="KJO1" s="18"/>
      <c r="KJP1" s="18"/>
      <c r="KJQ1" s="18"/>
      <c r="KJR1" s="18"/>
      <c r="KJS1" s="18"/>
      <c r="KJT1" s="18"/>
      <c r="KJU1" s="18"/>
      <c r="KJV1" s="18"/>
      <c r="KJW1" s="18"/>
      <c r="KJX1" s="18"/>
      <c r="KJY1" s="18"/>
      <c r="KJZ1" s="18"/>
      <c r="KKA1" s="18"/>
      <c r="KKB1" s="18"/>
      <c r="KKC1" s="18"/>
      <c r="KKD1" s="18"/>
      <c r="KKE1" s="18"/>
      <c r="KKF1" s="18"/>
      <c r="KKG1" s="18"/>
      <c r="KKH1" s="18"/>
      <c r="KKI1" s="18"/>
      <c r="KKJ1" s="18"/>
      <c r="KKK1" s="18"/>
      <c r="KKL1" s="18"/>
      <c r="KKM1" s="18"/>
      <c r="KKN1" s="18"/>
      <c r="KKO1" s="18"/>
      <c r="KKP1" s="18"/>
      <c r="KKQ1" s="18"/>
      <c r="KKR1" s="18"/>
      <c r="KKS1" s="18"/>
      <c r="KKT1" s="18"/>
      <c r="KKU1" s="18"/>
      <c r="KKV1" s="18"/>
      <c r="KKW1" s="18"/>
      <c r="KKX1" s="18"/>
      <c r="KKY1" s="18"/>
      <c r="KKZ1" s="18"/>
      <c r="KLA1" s="18"/>
      <c r="KLB1" s="18"/>
      <c r="KLC1" s="18"/>
      <c r="KLD1" s="18"/>
      <c r="KLE1" s="18"/>
      <c r="KLF1" s="18"/>
      <c r="KLG1" s="18"/>
      <c r="KLH1" s="18"/>
      <c r="KLI1" s="18"/>
      <c r="KLJ1" s="18"/>
      <c r="KLK1" s="18"/>
      <c r="KLL1" s="18"/>
      <c r="KLM1" s="18"/>
      <c r="KLN1" s="18"/>
      <c r="KLO1" s="18"/>
      <c r="KLP1" s="18"/>
      <c r="KLQ1" s="18"/>
      <c r="KLR1" s="18"/>
      <c r="KLS1" s="18"/>
      <c r="KLT1" s="18"/>
      <c r="KLU1" s="18"/>
      <c r="KLV1" s="18"/>
      <c r="KLW1" s="18"/>
      <c r="KLX1" s="18"/>
      <c r="KLY1" s="18"/>
      <c r="KLZ1" s="18"/>
      <c r="KMA1" s="18"/>
      <c r="KMB1" s="18"/>
      <c r="KMC1" s="18"/>
      <c r="KMD1" s="18"/>
      <c r="KME1" s="18"/>
      <c r="KMF1" s="18"/>
      <c r="KMG1" s="18"/>
      <c r="KMH1" s="18"/>
      <c r="KMI1" s="18"/>
      <c r="KMJ1" s="18"/>
      <c r="KMK1" s="18"/>
      <c r="KML1" s="18"/>
      <c r="KMM1" s="18"/>
      <c r="KMN1" s="18"/>
      <c r="KMO1" s="18"/>
      <c r="KMP1" s="18"/>
      <c r="KMQ1" s="18"/>
      <c r="KMR1" s="18"/>
      <c r="KMS1" s="18"/>
      <c r="KMT1" s="18"/>
      <c r="KMU1" s="18"/>
      <c r="KMV1" s="18"/>
      <c r="KMW1" s="18"/>
      <c r="KMX1" s="18"/>
      <c r="KMY1" s="18"/>
      <c r="KMZ1" s="18"/>
      <c r="KNA1" s="18"/>
      <c r="KNB1" s="18"/>
      <c r="KNC1" s="18"/>
      <c r="KND1" s="18"/>
      <c r="KNE1" s="18"/>
      <c r="KNF1" s="18"/>
      <c r="KNG1" s="18"/>
      <c r="KNH1" s="18"/>
      <c r="KNI1" s="18"/>
      <c r="KNJ1" s="18"/>
      <c r="KNK1" s="18"/>
      <c r="KNL1" s="18"/>
      <c r="KNM1" s="18"/>
      <c r="KNN1" s="18"/>
      <c r="KNO1" s="18"/>
      <c r="KNP1" s="18"/>
      <c r="KNQ1" s="18"/>
      <c r="KNR1" s="18"/>
      <c r="KNS1" s="18"/>
      <c r="KNT1" s="18"/>
      <c r="KNU1" s="18"/>
      <c r="KNV1" s="18"/>
      <c r="KNW1" s="18"/>
      <c r="KNX1" s="18"/>
      <c r="KNY1" s="18"/>
      <c r="KNZ1" s="18"/>
      <c r="KOA1" s="18"/>
      <c r="KOB1" s="18"/>
      <c r="KOC1" s="18"/>
      <c r="KOD1" s="18"/>
      <c r="KOE1" s="18"/>
      <c r="KOF1" s="18"/>
      <c r="KOG1" s="18"/>
      <c r="KOH1" s="18"/>
      <c r="KOI1" s="18"/>
      <c r="KOJ1" s="18"/>
      <c r="KOK1" s="18"/>
      <c r="KOL1" s="18"/>
      <c r="KOM1" s="18"/>
      <c r="KON1" s="18"/>
      <c r="KOO1" s="18"/>
      <c r="KOP1" s="18"/>
      <c r="KOQ1" s="18"/>
      <c r="KOR1" s="18"/>
      <c r="KOS1" s="18"/>
      <c r="KOT1" s="18"/>
      <c r="KOU1" s="18"/>
      <c r="KOV1" s="18"/>
      <c r="KOW1" s="18"/>
      <c r="KOX1" s="18"/>
      <c r="KOY1" s="18"/>
      <c r="KOZ1" s="18"/>
      <c r="KPA1" s="18"/>
      <c r="KPB1" s="18"/>
      <c r="KPC1" s="18"/>
      <c r="KPD1" s="18"/>
      <c r="KPE1" s="18"/>
      <c r="KPF1" s="18"/>
      <c r="KPG1" s="18"/>
      <c r="KPH1" s="18"/>
      <c r="KPI1" s="18"/>
      <c r="KPJ1" s="18"/>
      <c r="KPK1" s="18"/>
      <c r="KPL1" s="18"/>
      <c r="KPM1" s="18"/>
      <c r="KPN1" s="18"/>
      <c r="KPO1" s="18"/>
      <c r="KPP1" s="18"/>
      <c r="KPQ1" s="18"/>
      <c r="KPR1" s="18"/>
      <c r="KPS1" s="18"/>
      <c r="KPT1" s="18"/>
      <c r="KPU1" s="18"/>
      <c r="KPV1" s="18"/>
      <c r="KPW1" s="18"/>
      <c r="KPX1" s="18"/>
      <c r="KPY1" s="18"/>
      <c r="KPZ1" s="18"/>
      <c r="KQA1" s="18"/>
      <c r="KQB1" s="18"/>
      <c r="KQC1" s="18"/>
      <c r="KQD1" s="18"/>
      <c r="KQE1" s="18"/>
      <c r="KQF1" s="18"/>
      <c r="KQG1" s="18"/>
      <c r="KQH1" s="18"/>
      <c r="KQI1" s="18"/>
      <c r="KQJ1" s="18"/>
      <c r="KQK1" s="18"/>
      <c r="KQL1" s="18"/>
      <c r="KQM1" s="18"/>
      <c r="KQN1" s="18"/>
      <c r="KQO1" s="18"/>
      <c r="KQP1" s="18"/>
      <c r="KQQ1" s="18"/>
      <c r="KQR1" s="18"/>
      <c r="KQS1" s="18"/>
      <c r="KQT1" s="18"/>
      <c r="KQU1" s="18"/>
      <c r="KQV1" s="18"/>
      <c r="KQW1" s="18"/>
      <c r="KQX1" s="18"/>
      <c r="KQY1" s="18"/>
      <c r="KQZ1" s="18"/>
      <c r="KRA1" s="18"/>
      <c r="KRB1" s="18"/>
      <c r="KRC1" s="18"/>
      <c r="KRD1" s="18"/>
      <c r="KRE1" s="18"/>
      <c r="KRF1" s="18"/>
      <c r="KRG1" s="18"/>
      <c r="KRH1" s="18"/>
      <c r="KRI1" s="18"/>
      <c r="KRJ1" s="18"/>
      <c r="KRK1" s="18"/>
      <c r="KRL1" s="18"/>
      <c r="KRM1" s="18"/>
      <c r="KRN1" s="18"/>
      <c r="KRO1" s="18"/>
      <c r="KRP1" s="18"/>
      <c r="KRQ1" s="18"/>
      <c r="KRR1" s="18"/>
      <c r="KRS1" s="18"/>
      <c r="KRT1" s="18"/>
      <c r="KRU1" s="18"/>
      <c r="KRV1" s="18"/>
      <c r="KRW1" s="18"/>
      <c r="KRX1" s="18"/>
      <c r="KRY1" s="18"/>
      <c r="KRZ1" s="18"/>
      <c r="KSA1" s="18"/>
      <c r="KSB1" s="18"/>
      <c r="KSC1" s="18"/>
      <c r="KSD1" s="18"/>
      <c r="KSE1" s="18"/>
      <c r="KSF1" s="18"/>
      <c r="KSG1" s="18"/>
      <c r="KSH1" s="18"/>
      <c r="KSI1" s="18"/>
      <c r="KSJ1" s="18"/>
      <c r="KSK1" s="18"/>
      <c r="KSL1" s="18"/>
      <c r="KSM1" s="18"/>
      <c r="KSN1" s="18"/>
      <c r="KSO1" s="18"/>
      <c r="KSP1" s="18"/>
      <c r="KSQ1" s="18"/>
      <c r="KSR1" s="18"/>
      <c r="KSS1" s="18"/>
      <c r="KST1" s="18"/>
      <c r="KSU1" s="18"/>
      <c r="KSV1" s="18"/>
      <c r="KSW1" s="18"/>
      <c r="KSX1" s="18"/>
      <c r="KSY1" s="18"/>
      <c r="KSZ1" s="18"/>
      <c r="KTA1" s="18"/>
      <c r="KTB1" s="18"/>
      <c r="KTC1" s="18"/>
      <c r="KTD1" s="18"/>
      <c r="KTE1" s="18"/>
      <c r="KTF1" s="18"/>
      <c r="KTG1" s="18"/>
      <c r="KTH1" s="18"/>
      <c r="KTI1" s="18"/>
      <c r="KTJ1" s="18"/>
      <c r="KTK1" s="18"/>
      <c r="KTL1" s="18"/>
      <c r="KTM1" s="18"/>
      <c r="KTN1" s="18"/>
      <c r="KTO1" s="18"/>
      <c r="KTP1" s="18"/>
      <c r="KTQ1" s="18"/>
      <c r="KTR1" s="18"/>
      <c r="KTS1" s="18"/>
      <c r="KTT1" s="18"/>
      <c r="KTU1" s="18"/>
      <c r="KTV1" s="18"/>
      <c r="KTW1" s="18"/>
      <c r="KTX1" s="18"/>
      <c r="KTY1" s="18"/>
      <c r="KTZ1" s="18"/>
      <c r="KUA1" s="18"/>
      <c r="KUB1" s="18"/>
      <c r="KUC1" s="18"/>
      <c r="KUD1" s="18"/>
      <c r="KUE1" s="18"/>
      <c r="KUF1" s="18"/>
      <c r="KUG1" s="18"/>
      <c r="KUH1" s="18"/>
      <c r="KUI1" s="18"/>
      <c r="KUJ1" s="18"/>
      <c r="KUK1" s="18"/>
      <c r="KUL1" s="18"/>
      <c r="KUM1" s="18"/>
      <c r="KUN1" s="18"/>
      <c r="KUO1" s="18"/>
      <c r="KUP1" s="18"/>
      <c r="KUQ1" s="18"/>
      <c r="KUR1" s="18"/>
      <c r="KUS1" s="18"/>
      <c r="KUT1" s="18"/>
      <c r="KUU1" s="18"/>
      <c r="KUV1" s="18"/>
      <c r="KUW1" s="18"/>
      <c r="KUX1" s="18"/>
      <c r="KUY1" s="18"/>
      <c r="KUZ1" s="18"/>
      <c r="KVA1" s="18"/>
      <c r="KVB1" s="18"/>
      <c r="KVC1" s="18"/>
      <c r="KVD1" s="18"/>
      <c r="KVE1" s="18"/>
      <c r="KVF1" s="18"/>
      <c r="KVG1" s="18"/>
      <c r="KVH1" s="18"/>
      <c r="KVI1" s="18"/>
      <c r="KVJ1" s="18"/>
      <c r="KVK1" s="18"/>
      <c r="KVL1" s="18"/>
      <c r="KVM1" s="18"/>
      <c r="KVN1" s="18"/>
      <c r="KVO1" s="18"/>
      <c r="KVP1" s="18"/>
      <c r="KVQ1" s="18"/>
      <c r="KVR1" s="18"/>
      <c r="KVS1" s="18"/>
      <c r="KVT1" s="18"/>
      <c r="KVU1" s="18"/>
      <c r="KVV1" s="18"/>
      <c r="KVW1" s="18"/>
      <c r="KVX1" s="18"/>
      <c r="KVY1" s="18"/>
      <c r="KVZ1" s="18"/>
      <c r="KWA1" s="18"/>
      <c r="KWB1" s="18"/>
      <c r="KWC1" s="18"/>
      <c r="KWD1" s="18"/>
      <c r="KWE1" s="18"/>
      <c r="KWF1" s="18"/>
      <c r="KWG1" s="18"/>
      <c r="KWH1" s="18"/>
      <c r="KWI1" s="18"/>
      <c r="KWJ1" s="18"/>
      <c r="KWK1" s="18"/>
      <c r="KWL1" s="18"/>
      <c r="KWM1" s="18"/>
      <c r="KWN1" s="18"/>
      <c r="KWO1" s="18"/>
      <c r="KWP1" s="18"/>
      <c r="KWQ1" s="18"/>
      <c r="KWR1" s="18"/>
      <c r="KWS1" s="18"/>
      <c r="KWT1" s="18"/>
      <c r="KWU1" s="18"/>
      <c r="KWV1" s="18"/>
      <c r="KWW1" s="18"/>
      <c r="KWX1" s="18"/>
      <c r="KWY1" s="18"/>
      <c r="KWZ1" s="18"/>
      <c r="KXA1" s="18"/>
      <c r="KXB1" s="18"/>
      <c r="KXC1" s="18"/>
      <c r="KXD1" s="18"/>
      <c r="KXE1" s="18"/>
      <c r="KXF1" s="18"/>
      <c r="KXG1" s="18"/>
      <c r="KXH1" s="18"/>
      <c r="KXI1" s="18"/>
      <c r="KXJ1" s="18"/>
      <c r="KXK1" s="18"/>
      <c r="KXL1" s="18"/>
      <c r="KXM1" s="18"/>
      <c r="KXN1" s="18"/>
      <c r="KXO1" s="18"/>
      <c r="KXP1" s="18"/>
      <c r="KXQ1" s="18"/>
      <c r="KXR1" s="18"/>
      <c r="KXS1" s="18"/>
      <c r="KXT1" s="18"/>
      <c r="KXU1" s="18"/>
      <c r="KXV1" s="18"/>
      <c r="KXW1" s="18"/>
      <c r="KXX1" s="18"/>
      <c r="KXY1" s="18"/>
      <c r="KXZ1" s="18"/>
      <c r="KYA1" s="18"/>
      <c r="KYB1" s="18"/>
      <c r="KYC1" s="18"/>
      <c r="KYD1" s="18"/>
      <c r="KYE1" s="18"/>
      <c r="KYF1" s="18"/>
      <c r="KYG1" s="18"/>
      <c r="KYH1" s="18"/>
      <c r="KYI1" s="18"/>
      <c r="KYJ1" s="18"/>
      <c r="KYK1" s="18"/>
      <c r="KYL1" s="18"/>
      <c r="KYM1" s="18"/>
      <c r="KYN1" s="18"/>
      <c r="KYO1" s="18"/>
      <c r="KYP1" s="18"/>
      <c r="KYQ1" s="18"/>
      <c r="KYR1" s="18"/>
      <c r="KYS1" s="18"/>
      <c r="KYT1" s="18"/>
      <c r="KYU1" s="18"/>
      <c r="KYV1" s="18"/>
      <c r="KYW1" s="18"/>
      <c r="KYX1" s="18"/>
      <c r="KYY1" s="18"/>
      <c r="KYZ1" s="18"/>
      <c r="KZA1" s="18"/>
      <c r="KZB1" s="18"/>
      <c r="KZC1" s="18"/>
      <c r="KZD1" s="18"/>
      <c r="KZE1" s="18"/>
      <c r="KZF1" s="18"/>
      <c r="KZG1" s="18"/>
      <c r="KZH1" s="18"/>
      <c r="KZI1" s="18"/>
      <c r="KZJ1" s="18"/>
      <c r="KZK1" s="18"/>
      <c r="KZL1" s="18"/>
      <c r="KZM1" s="18"/>
      <c r="KZN1" s="18"/>
      <c r="KZO1" s="18"/>
      <c r="KZP1" s="18"/>
      <c r="KZQ1" s="18"/>
      <c r="KZR1" s="18"/>
      <c r="KZS1" s="18"/>
      <c r="KZT1" s="18"/>
      <c r="KZU1" s="18"/>
      <c r="KZV1" s="18"/>
      <c r="KZW1" s="18"/>
      <c r="KZX1" s="18"/>
      <c r="KZY1" s="18"/>
      <c r="KZZ1" s="18"/>
      <c r="LAA1" s="18"/>
      <c r="LAB1" s="18"/>
      <c r="LAC1" s="18"/>
      <c r="LAD1" s="18"/>
      <c r="LAE1" s="18"/>
      <c r="LAF1" s="18"/>
      <c r="LAG1" s="18"/>
      <c r="LAH1" s="18"/>
      <c r="LAI1" s="18"/>
      <c r="LAJ1" s="18"/>
      <c r="LAK1" s="18"/>
      <c r="LAL1" s="18"/>
      <c r="LAM1" s="18"/>
      <c r="LAN1" s="18"/>
      <c r="LAO1" s="18"/>
      <c r="LAP1" s="18"/>
      <c r="LAQ1" s="18"/>
      <c r="LAR1" s="18"/>
      <c r="LAS1" s="18"/>
      <c r="LAT1" s="18"/>
      <c r="LAU1" s="18"/>
      <c r="LAV1" s="18"/>
      <c r="LAW1" s="18"/>
      <c r="LAX1" s="18"/>
      <c r="LAY1" s="18"/>
      <c r="LAZ1" s="18"/>
      <c r="LBA1" s="18"/>
      <c r="LBB1" s="18"/>
      <c r="LBC1" s="18"/>
      <c r="LBD1" s="18"/>
      <c r="LBE1" s="18"/>
      <c r="LBF1" s="18"/>
      <c r="LBG1" s="18"/>
      <c r="LBH1" s="18"/>
      <c r="LBI1" s="18"/>
      <c r="LBJ1" s="18"/>
      <c r="LBK1" s="18"/>
      <c r="LBL1" s="18"/>
      <c r="LBM1" s="18"/>
      <c r="LBN1" s="18"/>
      <c r="LBO1" s="18"/>
      <c r="LBP1" s="18"/>
      <c r="LBQ1" s="18"/>
      <c r="LBR1" s="18"/>
      <c r="LBS1" s="18"/>
      <c r="LBT1" s="18"/>
      <c r="LBU1" s="18"/>
      <c r="LBV1" s="18"/>
      <c r="LBW1" s="18"/>
      <c r="LBX1" s="18"/>
      <c r="LBY1" s="18"/>
      <c r="LBZ1" s="18"/>
      <c r="LCA1" s="18"/>
      <c r="LCB1" s="18"/>
      <c r="LCC1" s="18"/>
      <c r="LCD1" s="18"/>
      <c r="LCE1" s="18"/>
      <c r="LCF1" s="18"/>
      <c r="LCG1" s="18"/>
      <c r="LCH1" s="18"/>
      <c r="LCI1" s="18"/>
      <c r="LCJ1" s="18"/>
      <c r="LCK1" s="18"/>
      <c r="LCL1" s="18"/>
      <c r="LCM1" s="18"/>
      <c r="LCN1" s="18"/>
      <c r="LCO1" s="18"/>
      <c r="LCP1" s="18"/>
      <c r="LCQ1" s="18"/>
      <c r="LCR1" s="18"/>
      <c r="LCS1" s="18"/>
      <c r="LCT1" s="18"/>
      <c r="LCU1" s="18"/>
      <c r="LCV1" s="18"/>
      <c r="LCW1" s="18"/>
      <c r="LCX1" s="18"/>
      <c r="LCY1" s="18"/>
      <c r="LCZ1" s="18"/>
      <c r="LDA1" s="18"/>
      <c r="LDB1" s="18"/>
      <c r="LDC1" s="18"/>
      <c r="LDD1" s="18"/>
      <c r="LDE1" s="18"/>
      <c r="LDF1" s="18"/>
      <c r="LDG1" s="18"/>
      <c r="LDH1" s="18"/>
      <c r="LDI1" s="18"/>
      <c r="LDJ1" s="18"/>
      <c r="LDK1" s="18"/>
      <c r="LDL1" s="18"/>
      <c r="LDM1" s="18"/>
      <c r="LDN1" s="18"/>
      <c r="LDO1" s="18"/>
      <c r="LDP1" s="18"/>
      <c r="LDQ1" s="18"/>
      <c r="LDR1" s="18"/>
      <c r="LDS1" s="18"/>
      <c r="LDT1" s="18"/>
      <c r="LDU1" s="18"/>
      <c r="LDV1" s="18"/>
      <c r="LDW1" s="18"/>
      <c r="LDX1" s="18"/>
      <c r="LDY1" s="18"/>
      <c r="LDZ1" s="18"/>
      <c r="LEA1" s="18"/>
      <c r="LEB1" s="18"/>
      <c r="LEC1" s="18"/>
      <c r="LED1" s="18"/>
      <c r="LEE1" s="18"/>
      <c r="LEF1" s="18"/>
      <c r="LEG1" s="18"/>
      <c r="LEH1" s="18"/>
      <c r="LEI1" s="18"/>
      <c r="LEJ1" s="18"/>
      <c r="LEK1" s="18"/>
      <c r="LEL1" s="18"/>
      <c r="LEM1" s="18"/>
      <c r="LEN1" s="18"/>
      <c r="LEO1" s="18"/>
      <c r="LEP1" s="18"/>
      <c r="LEQ1" s="18"/>
      <c r="LER1" s="18"/>
      <c r="LES1" s="18"/>
      <c r="LET1" s="18"/>
      <c r="LEU1" s="18"/>
      <c r="LEV1" s="18"/>
      <c r="LEW1" s="18"/>
      <c r="LEX1" s="18"/>
      <c r="LEY1" s="18"/>
      <c r="LEZ1" s="18"/>
      <c r="LFA1" s="18"/>
      <c r="LFB1" s="18"/>
      <c r="LFC1" s="18"/>
      <c r="LFD1" s="18"/>
      <c r="LFE1" s="18"/>
      <c r="LFF1" s="18"/>
      <c r="LFG1" s="18"/>
      <c r="LFH1" s="18"/>
      <c r="LFI1" s="18"/>
      <c r="LFJ1" s="18"/>
      <c r="LFK1" s="18"/>
      <c r="LFL1" s="18"/>
      <c r="LFM1" s="18"/>
      <c r="LFN1" s="18"/>
      <c r="LFO1" s="18"/>
      <c r="LFP1" s="18"/>
      <c r="LFQ1" s="18"/>
      <c r="LFR1" s="18"/>
      <c r="LFS1" s="18"/>
      <c r="LFT1" s="18"/>
      <c r="LFU1" s="18"/>
      <c r="LFV1" s="18"/>
      <c r="LFW1" s="18"/>
      <c r="LFX1" s="18"/>
      <c r="LFY1" s="18"/>
      <c r="LFZ1" s="18"/>
      <c r="LGA1" s="18"/>
      <c r="LGB1" s="18"/>
      <c r="LGC1" s="18"/>
      <c r="LGD1" s="18"/>
      <c r="LGE1" s="18"/>
      <c r="LGF1" s="18"/>
      <c r="LGG1" s="18"/>
      <c r="LGH1" s="18"/>
      <c r="LGI1" s="18"/>
      <c r="LGJ1" s="18"/>
      <c r="LGK1" s="18"/>
      <c r="LGL1" s="18"/>
      <c r="LGM1" s="18"/>
      <c r="LGN1" s="18"/>
      <c r="LGO1" s="18"/>
      <c r="LGP1" s="18"/>
      <c r="LGQ1" s="18"/>
      <c r="LGR1" s="18"/>
      <c r="LGS1" s="18"/>
      <c r="LGT1" s="18"/>
      <c r="LGU1" s="18"/>
      <c r="LGV1" s="18"/>
      <c r="LGW1" s="18"/>
      <c r="LGX1" s="18"/>
      <c r="LGY1" s="18"/>
      <c r="LGZ1" s="18"/>
      <c r="LHA1" s="18"/>
      <c r="LHB1" s="18"/>
      <c r="LHC1" s="18"/>
      <c r="LHD1" s="18"/>
      <c r="LHE1" s="18"/>
      <c r="LHF1" s="18"/>
      <c r="LHG1" s="18"/>
      <c r="LHH1" s="18"/>
      <c r="LHI1" s="18"/>
      <c r="LHJ1" s="18"/>
      <c r="LHK1" s="18"/>
      <c r="LHL1" s="18"/>
      <c r="LHM1" s="18"/>
      <c r="LHN1" s="18"/>
      <c r="LHO1" s="18"/>
      <c r="LHP1" s="18"/>
      <c r="LHQ1" s="18"/>
      <c r="LHR1" s="18"/>
      <c r="LHS1" s="18"/>
      <c r="LHT1" s="18"/>
      <c r="LHU1" s="18"/>
      <c r="LHV1" s="18"/>
      <c r="LHW1" s="18"/>
      <c r="LHX1" s="18"/>
      <c r="LHY1" s="18"/>
      <c r="LHZ1" s="18"/>
      <c r="LIA1" s="18"/>
      <c r="LIB1" s="18"/>
      <c r="LIC1" s="18"/>
      <c r="LID1" s="18"/>
      <c r="LIE1" s="18"/>
      <c r="LIF1" s="18"/>
      <c r="LIG1" s="18"/>
      <c r="LIH1" s="18"/>
      <c r="LII1" s="18"/>
      <c r="LIJ1" s="18"/>
      <c r="LIK1" s="18"/>
      <c r="LIL1" s="18"/>
      <c r="LIM1" s="18"/>
      <c r="LIN1" s="18"/>
      <c r="LIO1" s="18"/>
      <c r="LIP1" s="18"/>
      <c r="LIQ1" s="18"/>
      <c r="LIR1" s="18"/>
      <c r="LIS1" s="18"/>
      <c r="LIT1" s="18"/>
      <c r="LIU1" s="18"/>
      <c r="LIV1" s="18"/>
      <c r="LIW1" s="18"/>
      <c r="LIX1" s="18"/>
      <c r="LIY1" s="18"/>
      <c r="LIZ1" s="18"/>
      <c r="LJA1" s="18"/>
      <c r="LJB1" s="18"/>
      <c r="LJC1" s="18"/>
      <c r="LJD1" s="18"/>
      <c r="LJE1" s="18"/>
      <c r="LJF1" s="18"/>
      <c r="LJG1" s="18"/>
      <c r="LJH1" s="18"/>
      <c r="LJI1" s="18"/>
      <c r="LJJ1" s="18"/>
      <c r="LJK1" s="18"/>
      <c r="LJL1" s="18"/>
      <c r="LJM1" s="18"/>
      <c r="LJN1" s="18"/>
      <c r="LJO1" s="18"/>
      <c r="LJP1" s="18"/>
      <c r="LJQ1" s="18"/>
      <c r="LJR1" s="18"/>
      <c r="LJS1" s="18"/>
      <c r="LJT1" s="18"/>
      <c r="LJU1" s="18"/>
      <c r="LJV1" s="18"/>
      <c r="LJW1" s="18"/>
      <c r="LJX1" s="18"/>
      <c r="LJY1" s="18"/>
      <c r="LJZ1" s="18"/>
      <c r="LKA1" s="18"/>
      <c r="LKB1" s="18"/>
      <c r="LKC1" s="18"/>
      <c r="LKD1" s="18"/>
      <c r="LKE1" s="18"/>
      <c r="LKF1" s="18"/>
      <c r="LKG1" s="18"/>
      <c r="LKH1" s="18"/>
      <c r="LKI1" s="18"/>
      <c r="LKJ1" s="18"/>
      <c r="LKK1" s="18"/>
      <c r="LKL1" s="18"/>
      <c r="LKM1" s="18"/>
      <c r="LKN1" s="18"/>
      <c r="LKO1" s="18"/>
      <c r="LKP1" s="18"/>
      <c r="LKQ1" s="18"/>
      <c r="LKR1" s="18"/>
      <c r="LKS1" s="18"/>
      <c r="LKT1" s="18"/>
      <c r="LKU1" s="18"/>
      <c r="LKV1" s="18"/>
      <c r="LKW1" s="18"/>
      <c r="LKX1" s="18"/>
      <c r="LKY1" s="18"/>
      <c r="LKZ1" s="18"/>
      <c r="LLA1" s="18"/>
      <c r="LLB1" s="18"/>
      <c r="LLC1" s="18"/>
      <c r="LLD1" s="18"/>
      <c r="LLE1" s="18"/>
      <c r="LLF1" s="18"/>
      <c r="LLG1" s="18"/>
      <c r="LLH1" s="18"/>
      <c r="LLI1" s="18"/>
      <c r="LLJ1" s="18"/>
      <c r="LLK1" s="18"/>
      <c r="LLL1" s="18"/>
      <c r="LLM1" s="18"/>
      <c r="LLN1" s="18"/>
      <c r="LLO1" s="18"/>
      <c r="LLP1" s="18"/>
      <c r="LLQ1" s="18"/>
      <c r="LLR1" s="18"/>
      <c r="LLS1" s="18"/>
      <c r="LLT1" s="18"/>
      <c r="LLU1" s="18"/>
      <c r="LLV1" s="18"/>
      <c r="LLW1" s="18"/>
      <c r="LLX1" s="18"/>
      <c r="LLY1" s="18"/>
      <c r="LLZ1" s="18"/>
      <c r="LMA1" s="18"/>
      <c r="LMB1" s="18"/>
      <c r="LMC1" s="18"/>
      <c r="LMD1" s="18"/>
      <c r="LME1" s="18"/>
      <c r="LMF1" s="18"/>
      <c r="LMG1" s="18"/>
      <c r="LMH1" s="18"/>
      <c r="LMI1" s="18"/>
      <c r="LMJ1" s="18"/>
      <c r="LMK1" s="18"/>
      <c r="LML1" s="18"/>
      <c r="LMM1" s="18"/>
      <c r="LMN1" s="18"/>
      <c r="LMO1" s="18"/>
      <c r="LMP1" s="18"/>
      <c r="LMQ1" s="18"/>
      <c r="LMR1" s="18"/>
      <c r="LMS1" s="18"/>
      <c r="LMT1" s="18"/>
      <c r="LMU1" s="18"/>
      <c r="LMV1" s="18"/>
      <c r="LMW1" s="18"/>
      <c r="LMX1" s="18"/>
      <c r="LMY1" s="18"/>
      <c r="LMZ1" s="18"/>
      <c r="LNA1" s="18"/>
      <c r="LNB1" s="18"/>
      <c r="LNC1" s="18"/>
      <c r="LND1" s="18"/>
      <c r="LNE1" s="18"/>
      <c r="LNF1" s="18"/>
      <c r="LNG1" s="18"/>
      <c r="LNH1" s="18"/>
      <c r="LNI1" s="18"/>
      <c r="LNJ1" s="18"/>
      <c r="LNK1" s="18"/>
      <c r="LNL1" s="18"/>
      <c r="LNM1" s="18"/>
      <c r="LNN1" s="18"/>
      <c r="LNO1" s="18"/>
      <c r="LNP1" s="18"/>
      <c r="LNQ1" s="18"/>
      <c r="LNR1" s="18"/>
      <c r="LNS1" s="18"/>
      <c r="LNT1" s="18"/>
      <c r="LNU1" s="18"/>
      <c r="LNV1" s="18"/>
      <c r="LNW1" s="18"/>
      <c r="LNX1" s="18"/>
      <c r="LNY1" s="18"/>
      <c r="LNZ1" s="18"/>
      <c r="LOA1" s="18"/>
      <c r="LOB1" s="18"/>
      <c r="LOC1" s="18"/>
      <c r="LOD1" s="18"/>
      <c r="LOE1" s="18"/>
      <c r="LOF1" s="18"/>
      <c r="LOG1" s="18"/>
      <c r="LOH1" s="18"/>
      <c r="LOI1" s="18"/>
      <c r="LOJ1" s="18"/>
      <c r="LOK1" s="18"/>
      <c r="LOL1" s="18"/>
      <c r="LOM1" s="18"/>
      <c r="LON1" s="18"/>
      <c r="LOO1" s="18"/>
      <c r="LOP1" s="18"/>
      <c r="LOQ1" s="18"/>
      <c r="LOR1" s="18"/>
      <c r="LOS1" s="18"/>
      <c r="LOT1" s="18"/>
      <c r="LOU1" s="18"/>
      <c r="LOV1" s="18"/>
      <c r="LOW1" s="18"/>
      <c r="LOX1" s="18"/>
      <c r="LOY1" s="18"/>
      <c r="LOZ1" s="18"/>
      <c r="LPA1" s="18"/>
      <c r="LPB1" s="18"/>
      <c r="LPC1" s="18"/>
      <c r="LPD1" s="18"/>
      <c r="LPE1" s="18"/>
      <c r="LPF1" s="18"/>
      <c r="LPG1" s="18"/>
      <c r="LPH1" s="18"/>
      <c r="LPI1" s="18"/>
      <c r="LPJ1" s="18"/>
      <c r="LPK1" s="18"/>
      <c r="LPL1" s="18"/>
      <c r="LPM1" s="18"/>
      <c r="LPN1" s="18"/>
      <c r="LPO1" s="18"/>
      <c r="LPP1" s="18"/>
      <c r="LPQ1" s="18"/>
      <c r="LPR1" s="18"/>
      <c r="LPS1" s="18"/>
      <c r="LPT1" s="18"/>
      <c r="LPU1" s="18"/>
      <c r="LPV1" s="18"/>
      <c r="LPW1" s="18"/>
      <c r="LPX1" s="18"/>
      <c r="LPY1" s="18"/>
      <c r="LPZ1" s="18"/>
      <c r="LQA1" s="18"/>
      <c r="LQB1" s="18"/>
      <c r="LQC1" s="18"/>
      <c r="LQD1" s="18"/>
      <c r="LQE1" s="18"/>
      <c r="LQF1" s="18"/>
      <c r="LQG1" s="18"/>
      <c r="LQH1" s="18"/>
      <c r="LQI1" s="18"/>
      <c r="LQJ1" s="18"/>
      <c r="LQK1" s="18"/>
      <c r="LQL1" s="18"/>
      <c r="LQM1" s="18"/>
      <c r="LQN1" s="18"/>
      <c r="LQO1" s="18"/>
      <c r="LQP1" s="18"/>
      <c r="LQQ1" s="18"/>
      <c r="LQR1" s="18"/>
      <c r="LQS1" s="18"/>
      <c r="LQT1" s="18"/>
      <c r="LQU1" s="18"/>
      <c r="LQV1" s="18"/>
      <c r="LQW1" s="18"/>
      <c r="LQX1" s="18"/>
      <c r="LQY1" s="18"/>
      <c r="LQZ1" s="18"/>
      <c r="LRA1" s="18"/>
      <c r="LRB1" s="18"/>
      <c r="LRC1" s="18"/>
      <c r="LRD1" s="18"/>
      <c r="LRE1" s="18"/>
      <c r="LRF1" s="18"/>
      <c r="LRG1" s="18"/>
      <c r="LRH1" s="18"/>
      <c r="LRI1" s="18"/>
      <c r="LRJ1" s="18"/>
      <c r="LRK1" s="18"/>
      <c r="LRL1" s="18"/>
      <c r="LRM1" s="18"/>
      <c r="LRN1" s="18"/>
      <c r="LRO1" s="18"/>
      <c r="LRP1" s="18"/>
      <c r="LRQ1" s="18"/>
      <c r="LRR1" s="18"/>
      <c r="LRS1" s="18"/>
      <c r="LRT1" s="18"/>
      <c r="LRU1" s="18"/>
      <c r="LRV1" s="18"/>
      <c r="LRW1" s="18"/>
      <c r="LRX1" s="18"/>
      <c r="LRY1" s="18"/>
      <c r="LRZ1" s="18"/>
      <c r="LSA1" s="18"/>
      <c r="LSB1" s="18"/>
      <c r="LSC1" s="18"/>
      <c r="LSD1" s="18"/>
      <c r="LSE1" s="18"/>
      <c r="LSF1" s="18"/>
      <c r="LSG1" s="18"/>
      <c r="LSH1" s="18"/>
      <c r="LSI1" s="18"/>
      <c r="LSJ1" s="18"/>
      <c r="LSK1" s="18"/>
      <c r="LSL1" s="18"/>
      <c r="LSM1" s="18"/>
      <c r="LSN1" s="18"/>
      <c r="LSO1" s="18"/>
      <c r="LSP1" s="18"/>
      <c r="LSQ1" s="18"/>
      <c r="LSR1" s="18"/>
      <c r="LSS1" s="18"/>
      <c r="LST1" s="18"/>
      <c r="LSU1" s="18"/>
      <c r="LSV1" s="18"/>
      <c r="LSW1" s="18"/>
      <c r="LSX1" s="18"/>
      <c r="LSY1" s="18"/>
      <c r="LSZ1" s="18"/>
      <c r="LTA1" s="18"/>
      <c r="LTB1" s="18"/>
      <c r="LTC1" s="18"/>
      <c r="LTD1" s="18"/>
      <c r="LTE1" s="18"/>
      <c r="LTF1" s="18"/>
      <c r="LTG1" s="18"/>
      <c r="LTH1" s="18"/>
      <c r="LTI1" s="18"/>
      <c r="LTJ1" s="18"/>
      <c r="LTK1" s="18"/>
      <c r="LTL1" s="18"/>
      <c r="LTM1" s="18"/>
      <c r="LTN1" s="18"/>
      <c r="LTO1" s="18"/>
      <c r="LTP1" s="18"/>
      <c r="LTQ1" s="18"/>
      <c r="LTR1" s="18"/>
      <c r="LTS1" s="18"/>
      <c r="LTT1" s="18"/>
      <c r="LTU1" s="18"/>
      <c r="LTV1" s="18"/>
      <c r="LTW1" s="18"/>
      <c r="LTX1" s="18"/>
      <c r="LTY1" s="18"/>
      <c r="LTZ1" s="18"/>
      <c r="LUA1" s="18"/>
      <c r="LUB1" s="18"/>
      <c r="LUC1" s="18"/>
      <c r="LUD1" s="18"/>
      <c r="LUE1" s="18"/>
      <c r="LUF1" s="18"/>
      <c r="LUG1" s="18"/>
      <c r="LUH1" s="18"/>
      <c r="LUI1" s="18"/>
      <c r="LUJ1" s="18"/>
      <c r="LUK1" s="18"/>
      <c r="LUL1" s="18"/>
      <c r="LUM1" s="18"/>
      <c r="LUN1" s="18"/>
      <c r="LUO1" s="18"/>
      <c r="LUP1" s="18"/>
      <c r="LUQ1" s="18"/>
      <c r="LUR1" s="18"/>
      <c r="LUS1" s="18"/>
      <c r="LUT1" s="18"/>
      <c r="LUU1" s="18"/>
      <c r="LUV1" s="18"/>
      <c r="LUW1" s="18"/>
      <c r="LUX1" s="18"/>
      <c r="LUY1" s="18"/>
      <c r="LUZ1" s="18"/>
      <c r="LVA1" s="18"/>
      <c r="LVB1" s="18"/>
      <c r="LVC1" s="18"/>
      <c r="LVD1" s="18"/>
      <c r="LVE1" s="18"/>
      <c r="LVF1" s="18"/>
      <c r="LVG1" s="18"/>
      <c r="LVH1" s="18"/>
      <c r="LVI1" s="18"/>
      <c r="LVJ1" s="18"/>
      <c r="LVK1" s="18"/>
      <c r="LVL1" s="18"/>
      <c r="LVM1" s="18"/>
      <c r="LVN1" s="18"/>
      <c r="LVO1" s="18"/>
      <c r="LVP1" s="18"/>
      <c r="LVQ1" s="18"/>
      <c r="LVR1" s="18"/>
      <c r="LVS1" s="18"/>
      <c r="LVT1" s="18"/>
      <c r="LVU1" s="18"/>
      <c r="LVV1" s="18"/>
      <c r="LVW1" s="18"/>
      <c r="LVX1" s="18"/>
      <c r="LVY1" s="18"/>
      <c r="LVZ1" s="18"/>
      <c r="LWA1" s="18"/>
      <c r="LWB1" s="18"/>
      <c r="LWC1" s="18"/>
      <c r="LWD1" s="18"/>
      <c r="LWE1" s="18"/>
      <c r="LWF1" s="18"/>
      <c r="LWG1" s="18"/>
      <c r="LWH1" s="18"/>
      <c r="LWI1" s="18"/>
      <c r="LWJ1" s="18"/>
      <c r="LWK1" s="18"/>
      <c r="LWL1" s="18"/>
      <c r="LWM1" s="18"/>
      <c r="LWN1" s="18"/>
      <c r="LWO1" s="18"/>
      <c r="LWP1" s="18"/>
      <c r="LWQ1" s="18"/>
      <c r="LWR1" s="18"/>
      <c r="LWS1" s="18"/>
      <c r="LWT1" s="18"/>
      <c r="LWU1" s="18"/>
      <c r="LWV1" s="18"/>
      <c r="LWW1" s="18"/>
      <c r="LWX1" s="18"/>
      <c r="LWY1" s="18"/>
      <c r="LWZ1" s="18"/>
      <c r="LXA1" s="18"/>
      <c r="LXB1" s="18"/>
      <c r="LXC1" s="18"/>
      <c r="LXD1" s="18"/>
      <c r="LXE1" s="18"/>
      <c r="LXF1" s="18"/>
      <c r="LXG1" s="18"/>
      <c r="LXH1" s="18"/>
      <c r="LXI1" s="18"/>
      <c r="LXJ1" s="18"/>
      <c r="LXK1" s="18"/>
      <c r="LXL1" s="18"/>
      <c r="LXM1" s="18"/>
      <c r="LXN1" s="18"/>
      <c r="LXO1" s="18"/>
      <c r="LXP1" s="18"/>
      <c r="LXQ1" s="18"/>
      <c r="LXR1" s="18"/>
      <c r="LXS1" s="18"/>
      <c r="LXT1" s="18"/>
      <c r="LXU1" s="18"/>
      <c r="LXV1" s="18"/>
      <c r="LXW1" s="18"/>
      <c r="LXX1" s="18"/>
      <c r="LXY1" s="18"/>
      <c r="LXZ1" s="18"/>
      <c r="LYA1" s="18"/>
      <c r="LYB1" s="18"/>
      <c r="LYC1" s="18"/>
      <c r="LYD1" s="18"/>
      <c r="LYE1" s="18"/>
      <c r="LYF1" s="18"/>
      <c r="LYG1" s="18"/>
      <c r="LYH1" s="18"/>
      <c r="LYI1" s="18"/>
      <c r="LYJ1" s="18"/>
      <c r="LYK1" s="18"/>
      <c r="LYL1" s="18"/>
      <c r="LYM1" s="18"/>
      <c r="LYN1" s="18"/>
      <c r="LYO1" s="18"/>
      <c r="LYP1" s="18"/>
      <c r="LYQ1" s="18"/>
      <c r="LYR1" s="18"/>
      <c r="LYS1" s="18"/>
      <c r="LYT1" s="18"/>
      <c r="LYU1" s="18"/>
      <c r="LYV1" s="18"/>
      <c r="LYW1" s="18"/>
      <c r="LYX1" s="18"/>
      <c r="LYY1" s="18"/>
      <c r="LYZ1" s="18"/>
      <c r="LZA1" s="18"/>
      <c r="LZB1" s="18"/>
      <c r="LZC1" s="18"/>
      <c r="LZD1" s="18"/>
      <c r="LZE1" s="18"/>
      <c r="LZF1" s="18"/>
      <c r="LZG1" s="18"/>
      <c r="LZH1" s="18"/>
      <c r="LZI1" s="18"/>
      <c r="LZJ1" s="18"/>
      <c r="LZK1" s="18"/>
      <c r="LZL1" s="18"/>
      <c r="LZM1" s="18"/>
      <c r="LZN1" s="18"/>
      <c r="LZO1" s="18"/>
      <c r="LZP1" s="18"/>
      <c r="LZQ1" s="18"/>
      <c r="LZR1" s="18"/>
      <c r="LZS1" s="18"/>
      <c r="LZT1" s="18"/>
      <c r="LZU1" s="18"/>
      <c r="LZV1" s="18"/>
      <c r="LZW1" s="18"/>
      <c r="LZX1" s="18"/>
      <c r="LZY1" s="18"/>
      <c r="LZZ1" s="18"/>
      <c r="MAA1" s="18"/>
      <c r="MAB1" s="18"/>
      <c r="MAC1" s="18"/>
      <c r="MAD1" s="18"/>
      <c r="MAE1" s="18"/>
      <c r="MAF1" s="18"/>
      <c r="MAG1" s="18"/>
      <c r="MAH1" s="18"/>
      <c r="MAI1" s="18"/>
      <c r="MAJ1" s="18"/>
      <c r="MAK1" s="18"/>
      <c r="MAL1" s="18"/>
      <c r="MAM1" s="18"/>
      <c r="MAN1" s="18"/>
      <c r="MAO1" s="18"/>
      <c r="MAP1" s="18"/>
      <c r="MAQ1" s="18"/>
      <c r="MAR1" s="18"/>
      <c r="MAS1" s="18"/>
      <c r="MAT1" s="18"/>
      <c r="MAU1" s="18"/>
      <c r="MAV1" s="18"/>
      <c r="MAW1" s="18"/>
      <c r="MAX1" s="18"/>
      <c r="MAY1" s="18"/>
      <c r="MAZ1" s="18"/>
      <c r="MBA1" s="18"/>
      <c r="MBB1" s="18"/>
      <c r="MBC1" s="18"/>
      <c r="MBD1" s="18"/>
      <c r="MBE1" s="18"/>
      <c r="MBF1" s="18"/>
      <c r="MBG1" s="18"/>
      <c r="MBH1" s="18"/>
      <c r="MBI1" s="18"/>
      <c r="MBJ1" s="18"/>
      <c r="MBK1" s="18"/>
      <c r="MBL1" s="18"/>
      <c r="MBM1" s="18"/>
      <c r="MBN1" s="18"/>
      <c r="MBO1" s="18"/>
      <c r="MBP1" s="18"/>
      <c r="MBQ1" s="18"/>
      <c r="MBR1" s="18"/>
      <c r="MBS1" s="18"/>
      <c r="MBT1" s="18"/>
      <c r="MBU1" s="18"/>
      <c r="MBV1" s="18"/>
      <c r="MBW1" s="18"/>
      <c r="MBX1" s="18"/>
      <c r="MBY1" s="18"/>
      <c r="MBZ1" s="18"/>
      <c r="MCA1" s="18"/>
      <c r="MCB1" s="18"/>
      <c r="MCC1" s="18"/>
      <c r="MCD1" s="18"/>
      <c r="MCE1" s="18"/>
      <c r="MCF1" s="18"/>
      <c r="MCG1" s="18"/>
      <c r="MCH1" s="18"/>
      <c r="MCI1" s="18"/>
      <c r="MCJ1" s="18"/>
      <c r="MCK1" s="18"/>
      <c r="MCL1" s="18"/>
      <c r="MCM1" s="18"/>
      <c r="MCN1" s="18"/>
      <c r="MCO1" s="18"/>
      <c r="MCP1" s="18"/>
      <c r="MCQ1" s="18"/>
      <c r="MCR1" s="18"/>
      <c r="MCS1" s="18"/>
      <c r="MCT1" s="18"/>
      <c r="MCU1" s="18"/>
      <c r="MCV1" s="18"/>
      <c r="MCW1" s="18"/>
      <c r="MCX1" s="18"/>
      <c r="MCY1" s="18"/>
      <c r="MCZ1" s="18"/>
      <c r="MDA1" s="18"/>
      <c r="MDB1" s="18"/>
      <c r="MDC1" s="18"/>
      <c r="MDD1" s="18"/>
      <c r="MDE1" s="18"/>
      <c r="MDF1" s="18"/>
      <c r="MDG1" s="18"/>
      <c r="MDH1" s="18"/>
      <c r="MDI1" s="18"/>
      <c r="MDJ1" s="18"/>
      <c r="MDK1" s="18"/>
      <c r="MDL1" s="18"/>
      <c r="MDM1" s="18"/>
      <c r="MDN1" s="18"/>
      <c r="MDO1" s="18"/>
      <c r="MDP1" s="18"/>
      <c r="MDQ1" s="18"/>
      <c r="MDR1" s="18"/>
      <c r="MDS1" s="18"/>
      <c r="MDT1" s="18"/>
      <c r="MDU1" s="18"/>
      <c r="MDV1" s="18"/>
      <c r="MDW1" s="18"/>
      <c r="MDX1" s="18"/>
      <c r="MDY1" s="18"/>
      <c r="MDZ1" s="18"/>
      <c r="MEA1" s="18"/>
      <c r="MEB1" s="18"/>
      <c r="MEC1" s="18"/>
      <c r="MED1" s="18"/>
      <c r="MEE1" s="18"/>
      <c r="MEF1" s="18"/>
      <c r="MEG1" s="18"/>
      <c r="MEH1" s="18"/>
      <c r="MEI1" s="18"/>
      <c r="MEJ1" s="18"/>
      <c r="MEK1" s="18"/>
      <c r="MEL1" s="18"/>
      <c r="MEM1" s="18"/>
      <c r="MEN1" s="18"/>
      <c r="MEO1" s="18"/>
      <c r="MEP1" s="18"/>
      <c r="MEQ1" s="18"/>
      <c r="MER1" s="18"/>
      <c r="MES1" s="18"/>
      <c r="MET1" s="18"/>
      <c r="MEU1" s="18"/>
      <c r="MEV1" s="18"/>
      <c r="MEW1" s="18"/>
      <c r="MEX1" s="18"/>
      <c r="MEY1" s="18"/>
      <c r="MEZ1" s="18"/>
      <c r="MFA1" s="18"/>
      <c r="MFB1" s="18"/>
      <c r="MFC1" s="18"/>
      <c r="MFD1" s="18"/>
      <c r="MFE1" s="18"/>
      <c r="MFF1" s="18"/>
      <c r="MFG1" s="18"/>
      <c r="MFH1" s="18"/>
      <c r="MFI1" s="18"/>
      <c r="MFJ1" s="18"/>
      <c r="MFK1" s="18"/>
      <c r="MFL1" s="18"/>
      <c r="MFM1" s="18"/>
      <c r="MFN1" s="18"/>
      <c r="MFO1" s="18"/>
      <c r="MFP1" s="18"/>
      <c r="MFQ1" s="18"/>
      <c r="MFR1" s="18"/>
      <c r="MFS1" s="18"/>
      <c r="MFT1" s="18"/>
      <c r="MFU1" s="18"/>
      <c r="MFV1" s="18"/>
      <c r="MFW1" s="18"/>
      <c r="MFX1" s="18"/>
      <c r="MFY1" s="18"/>
      <c r="MFZ1" s="18"/>
      <c r="MGA1" s="18"/>
      <c r="MGB1" s="18"/>
      <c r="MGC1" s="18"/>
      <c r="MGD1" s="18"/>
      <c r="MGE1" s="18"/>
      <c r="MGF1" s="18"/>
      <c r="MGG1" s="18"/>
      <c r="MGH1" s="18"/>
      <c r="MGI1" s="18"/>
      <c r="MGJ1" s="18"/>
      <c r="MGK1" s="18"/>
      <c r="MGL1" s="18"/>
      <c r="MGM1" s="18"/>
      <c r="MGN1" s="18"/>
      <c r="MGO1" s="18"/>
      <c r="MGP1" s="18"/>
      <c r="MGQ1" s="18"/>
      <c r="MGR1" s="18"/>
      <c r="MGS1" s="18"/>
      <c r="MGT1" s="18"/>
      <c r="MGU1" s="18"/>
      <c r="MGV1" s="18"/>
      <c r="MGW1" s="18"/>
      <c r="MGX1" s="18"/>
      <c r="MGY1" s="18"/>
      <c r="MGZ1" s="18"/>
      <c r="MHA1" s="18"/>
      <c r="MHB1" s="18"/>
      <c r="MHC1" s="18"/>
      <c r="MHD1" s="18"/>
      <c r="MHE1" s="18"/>
      <c r="MHF1" s="18"/>
      <c r="MHG1" s="18"/>
      <c r="MHH1" s="18"/>
      <c r="MHI1" s="18"/>
      <c r="MHJ1" s="18"/>
      <c r="MHK1" s="18"/>
      <c r="MHL1" s="18"/>
      <c r="MHM1" s="18"/>
      <c r="MHN1" s="18"/>
      <c r="MHO1" s="18"/>
      <c r="MHP1" s="18"/>
      <c r="MHQ1" s="18"/>
      <c r="MHR1" s="18"/>
      <c r="MHS1" s="18"/>
      <c r="MHT1" s="18"/>
      <c r="MHU1" s="18"/>
      <c r="MHV1" s="18"/>
      <c r="MHW1" s="18"/>
      <c r="MHX1" s="18"/>
      <c r="MHY1" s="18"/>
      <c r="MHZ1" s="18"/>
      <c r="MIA1" s="18"/>
      <c r="MIB1" s="18"/>
      <c r="MIC1" s="18"/>
      <c r="MID1" s="18"/>
      <c r="MIE1" s="18"/>
      <c r="MIF1" s="18"/>
      <c r="MIG1" s="18"/>
      <c r="MIH1" s="18"/>
      <c r="MII1" s="18"/>
      <c r="MIJ1" s="18"/>
      <c r="MIK1" s="18"/>
      <c r="MIL1" s="18"/>
      <c r="MIM1" s="18"/>
      <c r="MIN1" s="18"/>
      <c r="MIO1" s="18"/>
      <c r="MIP1" s="18"/>
      <c r="MIQ1" s="18"/>
      <c r="MIR1" s="18"/>
      <c r="MIS1" s="18"/>
      <c r="MIT1" s="18"/>
      <c r="MIU1" s="18"/>
      <c r="MIV1" s="18"/>
      <c r="MIW1" s="18"/>
      <c r="MIX1" s="18"/>
      <c r="MIY1" s="18"/>
      <c r="MIZ1" s="18"/>
      <c r="MJA1" s="18"/>
      <c r="MJB1" s="18"/>
      <c r="MJC1" s="18"/>
      <c r="MJD1" s="18"/>
      <c r="MJE1" s="18"/>
      <c r="MJF1" s="18"/>
      <c r="MJG1" s="18"/>
      <c r="MJH1" s="18"/>
      <c r="MJI1" s="18"/>
      <c r="MJJ1" s="18"/>
      <c r="MJK1" s="18"/>
      <c r="MJL1" s="18"/>
      <c r="MJM1" s="18"/>
      <c r="MJN1" s="18"/>
      <c r="MJO1" s="18"/>
      <c r="MJP1" s="18"/>
      <c r="MJQ1" s="18"/>
      <c r="MJR1" s="18"/>
      <c r="MJS1" s="18"/>
      <c r="MJT1" s="18"/>
      <c r="MJU1" s="18"/>
      <c r="MJV1" s="18"/>
      <c r="MJW1" s="18"/>
      <c r="MJX1" s="18"/>
      <c r="MJY1" s="18"/>
      <c r="MJZ1" s="18"/>
      <c r="MKA1" s="18"/>
      <c r="MKB1" s="18"/>
      <c r="MKC1" s="18"/>
      <c r="MKD1" s="18"/>
      <c r="MKE1" s="18"/>
      <c r="MKF1" s="18"/>
      <c r="MKG1" s="18"/>
      <c r="MKH1" s="18"/>
      <c r="MKI1" s="18"/>
      <c r="MKJ1" s="18"/>
      <c r="MKK1" s="18"/>
      <c r="MKL1" s="18"/>
      <c r="MKM1" s="18"/>
      <c r="MKN1" s="18"/>
      <c r="MKO1" s="18"/>
      <c r="MKP1" s="18"/>
      <c r="MKQ1" s="18"/>
      <c r="MKR1" s="18"/>
      <c r="MKS1" s="18"/>
      <c r="MKT1" s="18"/>
      <c r="MKU1" s="18"/>
      <c r="MKV1" s="18"/>
      <c r="MKW1" s="18"/>
      <c r="MKX1" s="18"/>
      <c r="MKY1" s="18"/>
      <c r="MKZ1" s="18"/>
      <c r="MLA1" s="18"/>
      <c r="MLB1" s="18"/>
      <c r="MLC1" s="18"/>
      <c r="MLD1" s="18"/>
      <c r="MLE1" s="18"/>
      <c r="MLF1" s="18"/>
      <c r="MLG1" s="18"/>
      <c r="MLH1" s="18"/>
      <c r="MLI1" s="18"/>
      <c r="MLJ1" s="18"/>
      <c r="MLK1" s="18"/>
      <c r="MLL1" s="18"/>
      <c r="MLM1" s="18"/>
      <c r="MLN1" s="18"/>
      <c r="MLO1" s="18"/>
      <c r="MLP1" s="18"/>
      <c r="MLQ1" s="18"/>
      <c r="MLR1" s="18"/>
      <c r="MLS1" s="18"/>
      <c r="MLT1" s="18"/>
      <c r="MLU1" s="18"/>
      <c r="MLV1" s="18"/>
      <c r="MLW1" s="18"/>
      <c r="MLX1" s="18"/>
      <c r="MLY1" s="18"/>
      <c r="MLZ1" s="18"/>
      <c r="MMA1" s="18"/>
      <c r="MMB1" s="18"/>
      <c r="MMC1" s="18"/>
      <c r="MMD1" s="18"/>
      <c r="MME1" s="18"/>
      <c r="MMF1" s="18"/>
      <c r="MMG1" s="18"/>
      <c r="MMH1" s="18"/>
      <c r="MMI1" s="18"/>
      <c r="MMJ1" s="18"/>
      <c r="MMK1" s="18"/>
      <c r="MML1" s="18"/>
      <c r="MMM1" s="18"/>
      <c r="MMN1" s="18"/>
      <c r="MMO1" s="18"/>
      <c r="MMP1" s="18"/>
      <c r="MMQ1" s="18"/>
      <c r="MMR1" s="18"/>
      <c r="MMS1" s="18"/>
      <c r="MMT1" s="18"/>
      <c r="MMU1" s="18"/>
      <c r="MMV1" s="18"/>
      <c r="MMW1" s="18"/>
      <c r="MMX1" s="18"/>
      <c r="MMY1" s="18"/>
      <c r="MMZ1" s="18"/>
      <c r="MNA1" s="18"/>
      <c r="MNB1" s="18"/>
      <c r="MNC1" s="18"/>
      <c r="MND1" s="18"/>
      <c r="MNE1" s="18"/>
      <c r="MNF1" s="18"/>
      <c r="MNG1" s="18"/>
      <c r="MNH1" s="18"/>
      <c r="MNI1" s="18"/>
      <c r="MNJ1" s="18"/>
      <c r="MNK1" s="18"/>
      <c r="MNL1" s="18"/>
      <c r="MNM1" s="18"/>
      <c r="MNN1" s="18"/>
      <c r="MNO1" s="18"/>
      <c r="MNP1" s="18"/>
      <c r="MNQ1" s="18"/>
      <c r="MNR1" s="18"/>
      <c r="MNS1" s="18"/>
      <c r="MNT1" s="18"/>
      <c r="MNU1" s="18"/>
      <c r="MNV1" s="18"/>
      <c r="MNW1" s="18"/>
      <c r="MNX1" s="18"/>
      <c r="MNY1" s="18"/>
      <c r="MNZ1" s="18"/>
      <c r="MOA1" s="18"/>
      <c r="MOB1" s="18"/>
      <c r="MOC1" s="18"/>
      <c r="MOD1" s="18"/>
      <c r="MOE1" s="18"/>
      <c r="MOF1" s="18"/>
      <c r="MOG1" s="18"/>
      <c r="MOH1" s="18"/>
      <c r="MOI1" s="18"/>
      <c r="MOJ1" s="18"/>
      <c r="MOK1" s="18"/>
      <c r="MOL1" s="18"/>
      <c r="MOM1" s="18"/>
      <c r="MON1" s="18"/>
      <c r="MOO1" s="18"/>
      <c r="MOP1" s="18"/>
      <c r="MOQ1" s="18"/>
      <c r="MOR1" s="18"/>
      <c r="MOS1" s="18"/>
      <c r="MOT1" s="18"/>
      <c r="MOU1" s="18"/>
      <c r="MOV1" s="18"/>
      <c r="MOW1" s="18"/>
      <c r="MOX1" s="18"/>
      <c r="MOY1" s="18"/>
      <c r="MOZ1" s="18"/>
      <c r="MPA1" s="18"/>
      <c r="MPB1" s="18"/>
      <c r="MPC1" s="18"/>
      <c r="MPD1" s="18"/>
      <c r="MPE1" s="18"/>
      <c r="MPF1" s="18"/>
      <c r="MPG1" s="18"/>
      <c r="MPH1" s="18"/>
      <c r="MPI1" s="18"/>
      <c r="MPJ1" s="18"/>
      <c r="MPK1" s="18"/>
      <c r="MPL1" s="18"/>
      <c r="MPM1" s="18"/>
      <c r="MPN1" s="18"/>
      <c r="MPO1" s="18"/>
      <c r="MPP1" s="18"/>
      <c r="MPQ1" s="18"/>
      <c r="MPR1" s="18"/>
      <c r="MPS1" s="18"/>
      <c r="MPT1" s="18"/>
      <c r="MPU1" s="18"/>
      <c r="MPV1" s="18"/>
      <c r="MPW1" s="18"/>
      <c r="MPX1" s="18"/>
      <c r="MPY1" s="18"/>
      <c r="MPZ1" s="18"/>
      <c r="MQA1" s="18"/>
      <c r="MQB1" s="18"/>
      <c r="MQC1" s="18"/>
      <c r="MQD1" s="18"/>
      <c r="MQE1" s="18"/>
      <c r="MQF1" s="18"/>
      <c r="MQG1" s="18"/>
      <c r="MQH1" s="18"/>
      <c r="MQI1" s="18"/>
      <c r="MQJ1" s="18"/>
      <c r="MQK1" s="18"/>
      <c r="MQL1" s="18"/>
      <c r="MQM1" s="18"/>
      <c r="MQN1" s="18"/>
      <c r="MQO1" s="18"/>
      <c r="MQP1" s="18"/>
      <c r="MQQ1" s="18"/>
      <c r="MQR1" s="18"/>
      <c r="MQS1" s="18"/>
      <c r="MQT1" s="18"/>
      <c r="MQU1" s="18"/>
      <c r="MQV1" s="18"/>
      <c r="MQW1" s="18"/>
      <c r="MQX1" s="18"/>
      <c r="MQY1" s="18"/>
      <c r="MQZ1" s="18"/>
      <c r="MRA1" s="18"/>
      <c r="MRB1" s="18"/>
      <c r="MRC1" s="18"/>
      <c r="MRD1" s="18"/>
      <c r="MRE1" s="18"/>
      <c r="MRF1" s="18"/>
      <c r="MRG1" s="18"/>
      <c r="MRH1" s="18"/>
      <c r="MRI1" s="18"/>
      <c r="MRJ1" s="18"/>
      <c r="MRK1" s="18"/>
      <c r="MRL1" s="18"/>
      <c r="MRM1" s="18"/>
      <c r="MRN1" s="18"/>
      <c r="MRO1" s="18"/>
      <c r="MRP1" s="18"/>
      <c r="MRQ1" s="18"/>
      <c r="MRR1" s="18"/>
      <c r="MRS1" s="18"/>
      <c r="MRT1" s="18"/>
      <c r="MRU1" s="18"/>
      <c r="MRV1" s="18"/>
      <c r="MRW1" s="18"/>
      <c r="MRX1" s="18"/>
      <c r="MRY1" s="18"/>
      <c r="MRZ1" s="18"/>
      <c r="MSA1" s="18"/>
      <c r="MSB1" s="18"/>
      <c r="MSC1" s="18"/>
      <c r="MSD1" s="18"/>
      <c r="MSE1" s="18"/>
      <c r="MSF1" s="18"/>
      <c r="MSG1" s="18"/>
      <c r="MSH1" s="18"/>
      <c r="MSI1" s="18"/>
      <c r="MSJ1" s="18"/>
      <c r="MSK1" s="18"/>
      <c r="MSL1" s="18"/>
      <c r="MSM1" s="18"/>
      <c r="MSN1" s="18"/>
      <c r="MSO1" s="18"/>
      <c r="MSP1" s="18"/>
      <c r="MSQ1" s="18"/>
      <c r="MSR1" s="18"/>
      <c r="MSS1" s="18"/>
      <c r="MST1" s="18"/>
      <c r="MSU1" s="18"/>
      <c r="MSV1" s="18"/>
      <c r="MSW1" s="18"/>
      <c r="MSX1" s="18"/>
      <c r="MSY1" s="18"/>
      <c r="MSZ1" s="18"/>
      <c r="MTA1" s="18"/>
      <c r="MTB1" s="18"/>
      <c r="MTC1" s="18"/>
      <c r="MTD1" s="18"/>
      <c r="MTE1" s="18"/>
      <c r="MTF1" s="18"/>
      <c r="MTG1" s="18"/>
      <c r="MTH1" s="18"/>
      <c r="MTI1" s="18"/>
      <c r="MTJ1" s="18"/>
      <c r="MTK1" s="18"/>
      <c r="MTL1" s="18"/>
      <c r="MTM1" s="18"/>
      <c r="MTN1" s="18"/>
      <c r="MTO1" s="18"/>
      <c r="MTP1" s="18"/>
      <c r="MTQ1" s="18"/>
      <c r="MTR1" s="18"/>
      <c r="MTS1" s="18"/>
      <c r="MTT1" s="18"/>
      <c r="MTU1" s="18"/>
      <c r="MTV1" s="18"/>
      <c r="MTW1" s="18"/>
      <c r="MTX1" s="18"/>
      <c r="MTY1" s="18"/>
      <c r="MTZ1" s="18"/>
      <c r="MUA1" s="18"/>
      <c r="MUB1" s="18"/>
      <c r="MUC1" s="18"/>
      <c r="MUD1" s="18"/>
      <c r="MUE1" s="18"/>
      <c r="MUF1" s="18"/>
      <c r="MUG1" s="18"/>
      <c r="MUH1" s="18"/>
      <c r="MUI1" s="18"/>
      <c r="MUJ1" s="18"/>
      <c r="MUK1" s="18"/>
      <c r="MUL1" s="18"/>
      <c r="MUM1" s="18"/>
      <c r="MUN1" s="18"/>
      <c r="MUO1" s="18"/>
      <c r="MUP1" s="18"/>
      <c r="MUQ1" s="18"/>
      <c r="MUR1" s="18"/>
      <c r="MUS1" s="18"/>
      <c r="MUT1" s="18"/>
      <c r="MUU1" s="18"/>
      <c r="MUV1" s="18"/>
      <c r="MUW1" s="18"/>
      <c r="MUX1" s="18"/>
      <c r="MUY1" s="18"/>
      <c r="MUZ1" s="18"/>
      <c r="MVA1" s="18"/>
      <c r="MVB1" s="18"/>
      <c r="MVC1" s="18"/>
      <c r="MVD1" s="18"/>
      <c r="MVE1" s="18"/>
      <c r="MVF1" s="18"/>
      <c r="MVG1" s="18"/>
      <c r="MVH1" s="18"/>
      <c r="MVI1" s="18"/>
      <c r="MVJ1" s="18"/>
      <c r="MVK1" s="18"/>
      <c r="MVL1" s="18"/>
      <c r="MVM1" s="18"/>
      <c r="MVN1" s="18"/>
      <c r="MVO1" s="18"/>
      <c r="MVP1" s="18"/>
      <c r="MVQ1" s="18"/>
      <c r="MVR1" s="18"/>
      <c r="MVS1" s="18"/>
      <c r="MVT1" s="18"/>
      <c r="MVU1" s="18"/>
      <c r="MVV1" s="18"/>
      <c r="MVW1" s="18"/>
      <c r="MVX1" s="18"/>
      <c r="MVY1" s="18"/>
      <c r="MVZ1" s="18"/>
      <c r="MWA1" s="18"/>
      <c r="MWB1" s="18"/>
      <c r="MWC1" s="18"/>
      <c r="MWD1" s="18"/>
      <c r="MWE1" s="18"/>
      <c r="MWF1" s="18"/>
      <c r="MWG1" s="18"/>
      <c r="MWH1" s="18"/>
      <c r="MWI1" s="18"/>
      <c r="MWJ1" s="18"/>
      <c r="MWK1" s="18"/>
      <c r="MWL1" s="18"/>
      <c r="MWM1" s="18"/>
      <c r="MWN1" s="18"/>
      <c r="MWO1" s="18"/>
      <c r="MWP1" s="18"/>
      <c r="MWQ1" s="18"/>
      <c r="MWR1" s="18"/>
      <c r="MWS1" s="18"/>
      <c r="MWT1" s="18"/>
      <c r="MWU1" s="18"/>
      <c r="MWV1" s="18"/>
      <c r="MWW1" s="18"/>
      <c r="MWX1" s="18"/>
      <c r="MWY1" s="18"/>
      <c r="MWZ1" s="18"/>
      <c r="MXA1" s="18"/>
      <c r="MXB1" s="18"/>
      <c r="MXC1" s="18"/>
      <c r="MXD1" s="18"/>
      <c r="MXE1" s="18"/>
      <c r="MXF1" s="18"/>
      <c r="MXG1" s="18"/>
      <c r="MXH1" s="18"/>
      <c r="MXI1" s="18"/>
      <c r="MXJ1" s="18"/>
      <c r="MXK1" s="18"/>
      <c r="MXL1" s="18"/>
      <c r="MXM1" s="18"/>
      <c r="MXN1" s="18"/>
      <c r="MXO1" s="18"/>
      <c r="MXP1" s="18"/>
      <c r="MXQ1" s="18"/>
      <c r="MXR1" s="18"/>
      <c r="MXS1" s="18"/>
      <c r="MXT1" s="18"/>
      <c r="MXU1" s="18"/>
      <c r="MXV1" s="18"/>
      <c r="MXW1" s="18"/>
      <c r="MXX1" s="18"/>
      <c r="MXY1" s="18"/>
      <c r="MXZ1" s="18"/>
      <c r="MYA1" s="18"/>
      <c r="MYB1" s="18"/>
      <c r="MYC1" s="18"/>
      <c r="MYD1" s="18"/>
      <c r="MYE1" s="18"/>
      <c r="MYF1" s="18"/>
      <c r="MYG1" s="18"/>
      <c r="MYH1" s="18"/>
      <c r="MYI1" s="18"/>
      <c r="MYJ1" s="18"/>
      <c r="MYK1" s="18"/>
      <c r="MYL1" s="18"/>
      <c r="MYM1" s="18"/>
      <c r="MYN1" s="18"/>
      <c r="MYO1" s="18"/>
      <c r="MYP1" s="18"/>
      <c r="MYQ1" s="18"/>
      <c r="MYR1" s="18"/>
      <c r="MYS1" s="18"/>
      <c r="MYT1" s="18"/>
      <c r="MYU1" s="18"/>
      <c r="MYV1" s="18"/>
      <c r="MYW1" s="18"/>
      <c r="MYX1" s="18"/>
      <c r="MYY1" s="18"/>
      <c r="MYZ1" s="18"/>
      <c r="MZA1" s="18"/>
      <c r="MZB1" s="18"/>
      <c r="MZC1" s="18"/>
      <c r="MZD1" s="18"/>
      <c r="MZE1" s="18"/>
      <c r="MZF1" s="18"/>
      <c r="MZG1" s="18"/>
      <c r="MZH1" s="18"/>
      <c r="MZI1" s="18"/>
      <c r="MZJ1" s="18"/>
      <c r="MZK1" s="18"/>
      <c r="MZL1" s="18"/>
      <c r="MZM1" s="18"/>
      <c r="MZN1" s="18"/>
      <c r="MZO1" s="18"/>
      <c r="MZP1" s="18"/>
      <c r="MZQ1" s="18"/>
      <c r="MZR1" s="18"/>
      <c r="MZS1" s="18"/>
      <c r="MZT1" s="18"/>
      <c r="MZU1" s="18"/>
      <c r="MZV1" s="18"/>
      <c r="MZW1" s="18"/>
      <c r="MZX1" s="18"/>
      <c r="MZY1" s="18"/>
      <c r="MZZ1" s="18"/>
      <c r="NAA1" s="18"/>
      <c r="NAB1" s="18"/>
      <c r="NAC1" s="18"/>
      <c r="NAD1" s="18"/>
      <c r="NAE1" s="18"/>
      <c r="NAF1" s="18"/>
      <c r="NAG1" s="18"/>
      <c r="NAH1" s="18"/>
      <c r="NAI1" s="18"/>
      <c r="NAJ1" s="18"/>
      <c r="NAK1" s="18"/>
      <c r="NAL1" s="18"/>
      <c r="NAM1" s="18"/>
      <c r="NAN1" s="18"/>
      <c r="NAO1" s="18"/>
      <c r="NAP1" s="18"/>
      <c r="NAQ1" s="18"/>
      <c r="NAR1" s="18"/>
      <c r="NAS1" s="18"/>
      <c r="NAT1" s="18"/>
      <c r="NAU1" s="18"/>
      <c r="NAV1" s="18"/>
      <c r="NAW1" s="18"/>
      <c r="NAX1" s="18"/>
      <c r="NAY1" s="18"/>
      <c r="NAZ1" s="18"/>
      <c r="NBA1" s="18"/>
      <c r="NBB1" s="18"/>
      <c r="NBC1" s="18"/>
      <c r="NBD1" s="18"/>
      <c r="NBE1" s="18"/>
      <c r="NBF1" s="18"/>
      <c r="NBG1" s="18"/>
      <c r="NBH1" s="18"/>
      <c r="NBI1" s="18"/>
      <c r="NBJ1" s="18"/>
      <c r="NBK1" s="18"/>
      <c r="NBL1" s="18"/>
      <c r="NBM1" s="18"/>
      <c r="NBN1" s="18"/>
      <c r="NBO1" s="18"/>
      <c r="NBP1" s="18"/>
      <c r="NBQ1" s="18"/>
      <c r="NBR1" s="18"/>
      <c r="NBS1" s="18"/>
      <c r="NBT1" s="18"/>
      <c r="NBU1" s="18"/>
      <c r="NBV1" s="18"/>
      <c r="NBW1" s="18"/>
      <c r="NBX1" s="18"/>
      <c r="NBY1" s="18"/>
      <c r="NBZ1" s="18"/>
      <c r="NCA1" s="18"/>
      <c r="NCB1" s="18"/>
      <c r="NCC1" s="18"/>
      <c r="NCD1" s="18"/>
      <c r="NCE1" s="18"/>
      <c r="NCF1" s="18"/>
      <c r="NCG1" s="18"/>
      <c r="NCH1" s="18"/>
      <c r="NCI1" s="18"/>
      <c r="NCJ1" s="18"/>
      <c r="NCK1" s="18"/>
      <c r="NCL1" s="18"/>
      <c r="NCM1" s="18"/>
      <c r="NCN1" s="18"/>
      <c r="NCO1" s="18"/>
      <c r="NCP1" s="18"/>
      <c r="NCQ1" s="18"/>
      <c r="NCR1" s="18"/>
      <c r="NCS1" s="18"/>
      <c r="NCT1" s="18"/>
      <c r="NCU1" s="18"/>
      <c r="NCV1" s="18"/>
      <c r="NCW1" s="18"/>
      <c r="NCX1" s="18"/>
      <c r="NCY1" s="18"/>
      <c r="NCZ1" s="18"/>
      <c r="NDA1" s="18"/>
      <c r="NDB1" s="18"/>
      <c r="NDC1" s="18"/>
      <c r="NDD1" s="18"/>
      <c r="NDE1" s="18"/>
      <c r="NDF1" s="18"/>
      <c r="NDG1" s="18"/>
      <c r="NDH1" s="18"/>
      <c r="NDI1" s="18"/>
      <c r="NDJ1" s="18"/>
      <c r="NDK1" s="18"/>
      <c r="NDL1" s="18"/>
      <c r="NDM1" s="18"/>
      <c r="NDN1" s="18"/>
      <c r="NDO1" s="18"/>
      <c r="NDP1" s="18"/>
      <c r="NDQ1" s="18"/>
      <c r="NDR1" s="18"/>
      <c r="NDS1" s="18"/>
      <c r="NDT1" s="18"/>
      <c r="NDU1" s="18"/>
      <c r="NDV1" s="18"/>
      <c r="NDW1" s="18"/>
      <c r="NDX1" s="18"/>
      <c r="NDY1" s="18"/>
      <c r="NDZ1" s="18"/>
      <c r="NEA1" s="18"/>
      <c r="NEB1" s="18"/>
      <c r="NEC1" s="18"/>
      <c r="NED1" s="18"/>
      <c r="NEE1" s="18"/>
      <c r="NEF1" s="18"/>
      <c r="NEG1" s="18"/>
      <c r="NEH1" s="18"/>
      <c r="NEI1" s="18"/>
      <c r="NEJ1" s="18"/>
      <c r="NEK1" s="18"/>
      <c r="NEL1" s="18"/>
      <c r="NEM1" s="18"/>
      <c r="NEN1" s="18"/>
      <c r="NEO1" s="18"/>
      <c r="NEP1" s="18"/>
      <c r="NEQ1" s="18"/>
      <c r="NER1" s="18"/>
      <c r="NES1" s="18"/>
      <c r="NET1" s="18"/>
      <c r="NEU1" s="18"/>
      <c r="NEV1" s="18"/>
      <c r="NEW1" s="18"/>
      <c r="NEX1" s="18"/>
      <c r="NEY1" s="18"/>
      <c r="NEZ1" s="18"/>
      <c r="NFA1" s="18"/>
      <c r="NFB1" s="18"/>
      <c r="NFC1" s="18"/>
      <c r="NFD1" s="18"/>
      <c r="NFE1" s="18"/>
      <c r="NFF1" s="18"/>
      <c r="NFG1" s="18"/>
      <c r="NFH1" s="18"/>
      <c r="NFI1" s="18"/>
      <c r="NFJ1" s="18"/>
      <c r="NFK1" s="18"/>
      <c r="NFL1" s="18"/>
      <c r="NFM1" s="18"/>
      <c r="NFN1" s="18"/>
      <c r="NFO1" s="18"/>
      <c r="NFP1" s="18"/>
      <c r="NFQ1" s="18"/>
      <c r="NFR1" s="18"/>
      <c r="NFS1" s="18"/>
      <c r="NFT1" s="18"/>
      <c r="NFU1" s="18"/>
      <c r="NFV1" s="18"/>
      <c r="NFW1" s="18"/>
      <c r="NFX1" s="18"/>
      <c r="NFY1" s="18"/>
      <c r="NFZ1" s="18"/>
      <c r="NGA1" s="18"/>
      <c r="NGB1" s="18"/>
      <c r="NGC1" s="18"/>
      <c r="NGD1" s="18"/>
      <c r="NGE1" s="18"/>
      <c r="NGF1" s="18"/>
      <c r="NGG1" s="18"/>
      <c r="NGH1" s="18"/>
      <c r="NGI1" s="18"/>
      <c r="NGJ1" s="18"/>
      <c r="NGK1" s="18"/>
      <c r="NGL1" s="18"/>
      <c r="NGM1" s="18"/>
      <c r="NGN1" s="18"/>
      <c r="NGO1" s="18"/>
      <c r="NGP1" s="18"/>
      <c r="NGQ1" s="18"/>
      <c r="NGR1" s="18"/>
      <c r="NGS1" s="18"/>
      <c r="NGT1" s="18"/>
      <c r="NGU1" s="18"/>
      <c r="NGV1" s="18"/>
      <c r="NGW1" s="18"/>
      <c r="NGX1" s="18"/>
      <c r="NGY1" s="18"/>
      <c r="NGZ1" s="18"/>
      <c r="NHA1" s="18"/>
      <c r="NHB1" s="18"/>
      <c r="NHC1" s="18"/>
      <c r="NHD1" s="18"/>
      <c r="NHE1" s="18"/>
      <c r="NHF1" s="18"/>
      <c r="NHG1" s="18"/>
      <c r="NHH1" s="18"/>
      <c r="NHI1" s="18"/>
      <c r="NHJ1" s="18"/>
      <c r="NHK1" s="18"/>
      <c r="NHL1" s="18"/>
      <c r="NHM1" s="18"/>
      <c r="NHN1" s="18"/>
      <c r="NHO1" s="18"/>
      <c r="NHP1" s="18"/>
      <c r="NHQ1" s="18"/>
      <c r="NHR1" s="18"/>
      <c r="NHS1" s="18"/>
      <c r="NHT1" s="18"/>
      <c r="NHU1" s="18"/>
      <c r="NHV1" s="18"/>
      <c r="NHW1" s="18"/>
      <c r="NHX1" s="18"/>
      <c r="NHY1" s="18"/>
      <c r="NHZ1" s="18"/>
      <c r="NIA1" s="18"/>
      <c r="NIB1" s="18"/>
      <c r="NIC1" s="18"/>
      <c r="NID1" s="18"/>
      <c r="NIE1" s="18"/>
      <c r="NIF1" s="18"/>
      <c r="NIG1" s="18"/>
      <c r="NIH1" s="18"/>
      <c r="NII1" s="18"/>
      <c r="NIJ1" s="18"/>
      <c r="NIK1" s="18"/>
      <c r="NIL1" s="18"/>
      <c r="NIM1" s="18"/>
      <c r="NIN1" s="18"/>
      <c r="NIO1" s="18"/>
      <c r="NIP1" s="18"/>
      <c r="NIQ1" s="18"/>
      <c r="NIR1" s="18"/>
      <c r="NIS1" s="18"/>
      <c r="NIT1" s="18"/>
      <c r="NIU1" s="18"/>
      <c r="NIV1" s="18"/>
      <c r="NIW1" s="18"/>
      <c r="NIX1" s="18"/>
      <c r="NIY1" s="18"/>
      <c r="NIZ1" s="18"/>
      <c r="NJA1" s="18"/>
      <c r="NJB1" s="18"/>
      <c r="NJC1" s="18"/>
      <c r="NJD1" s="18"/>
      <c r="NJE1" s="18"/>
      <c r="NJF1" s="18"/>
      <c r="NJG1" s="18"/>
      <c r="NJH1" s="18"/>
      <c r="NJI1" s="18"/>
      <c r="NJJ1" s="18"/>
      <c r="NJK1" s="18"/>
      <c r="NJL1" s="18"/>
      <c r="NJM1" s="18"/>
      <c r="NJN1" s="18"/>
      <c r="NJO1" s="18"/>
      <c r="NJP1" s="18"/>
      <c r="NJQ1" s="18"/>
      <c r="NJR1" s="18"/>
      <c r="NJS1" s="18"/>
      <c r="NJT1" s="18"/>
      <c r="NJU1" s="18"/>
      <c r="NJV1" s="18"/>
      <c r="NJW1" s="18"/>
      <c r="NJX1" s="18"/>
      <c r="NJY1" s="18"/>
      <c r="NJZ1" s="18"/>
      <c r="NKA1" s="18"/>
      <c r="NKB1" s="18"/>
      <c r="NKC1" s="18"/>
      <c r="NKD1" s="18"/>
      <c r="NKE1" s="18"/>
      <c r="NKF1" s="18"/>
      <c r="NKG1" s="18"/>
      <c r="NKH1" s="18"/>
      <c r="NKI1" s="18"/>
      <c r="NKJ1" s="18"/>
      <c r="NKK1" s="18"/>
      <c r="NKL1" s="18"/>
      <c r="NKM1" s="18"/>
      <c r="NKN1" s="18"/>
      <c r="NKO1" s="18"/>
      <c r="NKP1" s="18"/>
      <c r="NKQ1" s="18"/>
      <c r="NKR1" s="18"/>
      <c r="NKS1" s="18"/>
      <c r="NKT1" s="18"/>
      <c r="NKU1" s="18"/>
      <c r="NKV1" s="18"/>
      <c r="NKW1" s="18"/>
      <c r="NKX1" s="18"/>
      <c r="NKY1" s="18"/>
      <c r="NKZ1" s="18"/>
      <c r="NLA1" s="18"/>
      <c r="NLB1" s="18"/>
      <c r="NLC1" s="18"/>
      <c r="NLD1" s="18"/>
      <c r="NLE1" s="18"/>
      <c r="NLF1" s="18"/>
      <c r="NLG1" s="18"/>
      <c r="NLH1" s="18"/>
      <c r="NLI1" s="18"/>
      <c r="NLJ1" s="18"/>
      <c r="NLK1" s="18"/>
      <c r="NLL1" s="18"/>
      <c r="NLM1" s="18"/>
      <c r="NLN1" s="18"/>
      <c r="NLO1" s="18"/>
      <c r="NLP1" s="18"/>
      <c r="NLQ1" s="18"/>
      <c r="NLR1" s="18"/>
      <c r="NLS1" s="18"/>
      <c r="NLT1" s="18"/>
      <c r="NLU1" s="18"/>
      <c r="NLV1" s="18"/>
      <c r="NLW1" s="18"/>
      <c r="NLX1" s="18"/>
      <c r="NLY1" s="18"/>
      <c r="NLZ1" s="18"/>
      <c r="NMA1" s="18"/>
      <c r="NMB1" s="18"/>
      <c r="NMC1" s="18"/>
      <c r="NMD1" s="18"/>
      <c r="NME1" s="18"/>
      <c r="NMF1" s="18"/>
      <c r="NMG1" s="18"/>
      <c r="NMH1" s="18"/>
      <c r="NMI1" s="18"/>
      <c r="NMJ1" s="18"/>
      <c r="NMK1" s="18"/>
      <c r="NML1" s="18"/>
      <c r="NMM1" s="18"/>
      <c r="NMN1" s="18"/>
      <c r="NMO1" s="18"/>
      <c r="NMP1" s="18"/>
      <c r="NMQ1" s="18"/>
      <c r="NMR1" s="18"/>
      <c r="NMS1" s="18"/>
      <c r="NMT1" s="18"/>
      <c r="NMU1" s="18"/>
      <c r="NMV1" s="18"/>
      <c r="NMW1" s="18"/>
      <c r="NMX1" s="18"/>
      <c r="NMY1" s="18"/>
      <c r="NMZ1" s="18"/>
      <c r="NNA1" s="18"/>
      <c r="NNB1" s="18"/>
      <c r="NNC1" s="18"/>
      <c r="NND1" s="18"/>
      <c r="NNE1" s="18"/>
      <c r="NNF1" s="18"/>
      <c r="NNG1" s="18"/>
      <c r="NNH1" s="18"/>
      <c r="NNI1" s="18"/>
      <c r="NNJ1" s="18"/>
      <c r="NNK1" s="18"/>
      <c r="NNL1" s="18"/>
      <c r="NNM1" s="18"/>
      <c r="NNN1" s="18"/>
      <c r="NNO1" s="18"/>
      <c r="NNP1" s="18"/>
      <c r="NNQ1" s="18"/>
      <c r="NNR1" s="18"/>
      <c r="NNS1" s="18"/>
      <c r="NNT1" s="18"/>
      <c r="NNU1" s="18"/>
      <c r="NNV1" s="18"/>
      <c r="NNW1" s="18"/>
      <c r="NNX1" s="18"/>
      <c r="NNY1" s="18"/>
      <c r="NNZ1" s="18"/>
      <c r="NOA1" s="18"/>
      <c r="NOB1" s="18"/>
      <c r="NOC1" s="18"/>
      <c r="NOD1" s="18"/>
      <c r="NOE1" s="18"/>
      <c r="NOF1" s="18"/>
      <c r="NOG1" s="18"/>
      <c r="NOH1" s="18"/>
      <c r="NOI1" s="18"/>
      <c r="NOJ1" s="18"/>
      <c r="NOK1" s="18"/>
      <c r="NOL1" s="18"/>
      <c r="NOM1" s="18"/>
      <c r="NON1" s="18"/>
      <c r="NOO1" s="18"/>
      <c r="NOP1" s="18"/>
      <c r="NOQ1" s="18"/>
      <c r="NOR1" s="18"/>
      <c r="NOS1" s="18"/>
      <c r="NOT1" s="18"/>
      <c r="NOU1" s="18"/>
      <c r="NOV1" s="18"/>
      <c r="NOW1" s="18"/>
      <c r="NOX1" s="18"/>
      <c r="NOY1" s="18"/>
      <c r="NOZ1" s="18"/>
      <c r="NPA1" s="18"/>
      <c r="NPB1" s="18"/>
      <c r="NPC1" s="18"/>
      <c r="NPD1" s="18"/>
      <c r="NPE1" s="18"/>
      <c r="NPF1" s="18"/>
      <c r="NPG1" s="18"/>
      <c r="NPH1" s="18"/>
      <c r="NPI1" s="18"/>
      <c r="NPJ1" s="18"/>
      <c r="NPK1" s="18"/>
      <c r="NPL1" s="18"/>
      <c r="NPM1" s="18"/>
      <c r="NPN1" s="18"/>
      <c r="NPO1" s="18"/>
      <c r="NPP1" s="18"/>
      <c r="NPQ1" s="18"/>
      <c r="NPR1" s="18"/>
      <c r="NPS1" s="18"/>
      <c r="NPT1" s="18"/>
      <c r="NPU1" s="18"/>
      <c r="NPV1" s="18"/>
      <c r="NPW1" s="18"/>
      <c r="NPX1" s="18"/>
      <c r="NPY1" s="18"/>
      <c r="NPZ1" s="18"/>
      <c r="NQA1" s="18"/>
      <c r="NQB1" s="18"/>
      <c r="NQC1" s="18"/>
      <c r="NQD1" s="18"/>
      <c r="NQE1" s="18"/>
      <c r="NQF1" s="18"/>
      <c r="NQG1" s="18"/>
      <c r="NQH1" s="18"/>
      <c r="NQI1" s="18"/>
      <c r="NQJ1" s="18"/>
      <c r="NQK1" s="18"/>
      <c r="NQL1" s="18"/>
      <c r="NQM1" s="18"/>
      <c r="NQN1" s="18"/>
      <c r="NQO1" s="18"/>
      <c r="NQP1" s="18"/>
      <c r="NQQ1" s="18"/>
      <c r="NQR1" s="18"/>
      <c r="NQS1" s="18"/>
      <c r="NQT1" s="18"/>
      <c r="NQU1" s="18"/>
      <c r="NQV1" s="18"/>
      <c r="NQW1" s="18"/>
      <c r="NQX1" s="18"/>
      <c r="NQY1" s="18"/>
      <c r="NQZ1" s="18"/>
      <c r="NRA1" s="18"/>
      <c r="NRB1" s="18"/>
      <c r="NRC1" s="18"/>
      <c r="NRD1" s="18"/>
      <c r="NRE1" s="18"/>
      <c r="NRF1" s="18"/>
      <c r="NRG1" s="18"/>
      <c r="NRH1" s="18"/>
      <c r="NRI1" s="18"/>
      <c r="NRJ1" s="18"/>
      <c r="NRK1" s="18"/>
      <c r="NRL1" s="18"/>
      <c r="NRM1" s="18"/>
      <c r="NRN1" s="18"/>
      <c r="NRO1" s="18"/>
      <c r="NRP1" s="18"/>
      <c r="NRQ1" s="18"/>
      <c r="NRR1" s="18"/>
      <c r="NRS1" s="18"/>
      <c r="NRT1" s="18"/>
      <c r="NRU1" s="18"/>
      <c r="NRV1" s="18"/>
      <c r="NRW1" s="18"/>
      <c r="NRX1" s="18"/>
      <c r="NRY1" s="18"/>
      <c r="NRZ1" s="18"/>
      <c r="NSA1" s="18"/>
      <c r="NSB1" s="18"/>
      <c r="NSC1" s="18"/>
      <c r="NSD1" s="18"/>
      <c r="NSE1" s="18"/>
      <c r="NSF1" s="18"/>
      <c r="NSG1" s="18"/>
      <c r="NSH1" s="18"/>
      <c r="NSI1" s="18"/>
      <c r="NSJ1" s="18"/>
      <c r="NSK1" s="18"/>
      <c r="NSL1" s="18"/>
      <c r="NSM1" s="18"/>
      <c r="NSN1" s="18"/>
      <c r="NSO1" s="18"/>
      <c r="NSP1" s="18"/>
      <c r="NSQ1" s="18"/>
      <c r="NSR1" s="18"/>
      <c r="NSS1" s="18"/>
      <c r="NST1" s="18"/>
      <c r="NSU1" s="18"/>
      <c r="NSV1" s="18"/>
      <c r="NSW1" s="18"/>
      <c r="NSX1" s="18"/>
      <c r="NSY1" s="18"/>
      <c r="NSZ1" s="18"/>
      <c r="NTA1" s="18"/>
      <c r="NTB1" s="18"/>
      <c r="NTC1" s="18"/>
      <c r="NTD1" s="18"/>
      <c r="NTE1" s="18"/>
      <c r="NTF1" s="18"/>
      <c r="NTG1" s="18"/>
      <c r="NTH1" s="18"/>
      <c r="NTI1" s="18"/>
      <c r="NTJ1" s="18"/>
      <c r="NTK1" s="18"/>
      <c r="NTL1" s="18"/>
      <c r="NTM1" s="18"/>
      <c r="NTN1" s="18"/>
      <c r="NTO1" s="18"/>
      <c r="NTP1" s="18"/>
      <c r="NTQ1" s="18"/>
      <c r="NTR1" s="18"/>
      <c r="NTS1" s="18"/>
      <c r="NTT1" s="18"/>
      <c r="NTU1" s="18"/>
      <c r="NTV1" s="18"/>
      <c r="NTW1" s="18"/>
      <c r="NTX1" s="18"/>
      <c r="NTY1" s="18"/>
      <c r="NTZ1" s="18"/>
      <c r="NUA1" s="18"/>
      <c r="NUB1" s="18"/>
      <c r="NUC1" s="18"/>
      <c r="NUD1" s="18"/>
      <c r="NUE1" s="18"/>
      <c r="NUF1" s="18"/>
      <c r="NUG1" s="18"/>
      <c r="NUH1" s="18"/>
      <c r="NUI1" s="18"/>
      <c r="NUJ1" s="18"/>
      <c r="NUK1" s="18"/>
      <c r="NUL1" s="18"/>
      <c r="NUM1" s="18"/>
      <c r="NUN1" s="18"/>
      <c r="NUO1" s="18"/>
      <c r="NUP1" s="18"/>
      <c r="NUQ1" s="18"/>
      <c r="NUR1" s="18"/>
      <c r="NUS1" s="18"/>
      <c r="NUT1" s="18"/>
      <c r="NUU1" s="18"/>
      <c r="NUV1" s="18"/>
      <c r="NUW1" s="18"/>
      <c r="NUX1" s="18"/>
      <c r="NUY1" s="18"/>
      <c r="NUZ1" s="18"/>
      <c r="NVA1" s="18"/>
      <c r="NVB1" s="18"/>
      <c r="NVC1" s="18"/>
      <c r="NVD1" s="18"/>
      <c r="NVE1" s="18"/>
      <c r="NVF1" s="18"/>
      <c r="NVG1" s="18"/>
      <c r="NVH1" s="18"/>
      <c r="NVI1" s="18"/>
      <c r="NVJ1" s="18"/>
      <c r="NVK1" s="18"/>
      <c r="NVL1" s="18"/>
      <c r="NVM1" s="18"/>
      <c r="NVN1" s="18"/>
      <c r="NVO1" s="18"/>
      <c r="NVP1" s="18"/>
      <c r="NVQ1" s="18"/>
      <c r="NVR1" s="18"/>
      <c r="NVS1" s="18"/>
      <c r="NVT1" s="18"/>
      <c r="NVU1" s="18"/>
      <c r="NVV1" s="18"/>
      <c r="NVW1" s="18"/>
      <c r="NVX1" s="18"/>
      <c r="NVY1" s="18"/>
      <c r="NVZ1" s="18"/>
      <c r="NWA1" s="18"/>
      <c r="NWB1" s="18"/>
      <c r="NWC1" s="18"/>
      <c r="NWD1" s="18"/>
      <c r="NWE1" s="18"/>
      <c r="NWF1" s="18"/>
      <c r="NWG1" s="18"/>
      <c r="NWH1" s="18"/>
      <c r="NWI1" s="18"/>
      <c r="NWJ1" s="18"/>
      <c r="NWK1" s="18"/>
      <c r="NWL1" s="18"/>
      <c r="NWM1" s="18"/>
      <c r="NWN1" s="18"/>
      <c r="NWO1" s="18"/>
      <c r="NWP1" s="18"/>
      <c r="NWQ1" s="18"/>
      <c r="NWR1" s="18"/>
      <c r="NWS1" s="18"/>
      <c r="NWT1" s="18"/>
      <c r="NWU1" s="18"/>
      <c r="NWV1" s="18"/>
      <c r="NWW1" s="18"/>
      <c r="NWX1" s="18"/>
      <c r="NWY1" s="18"/>
      <c r="NWZ1" s="18"/>
      <c r="NXA1" s="18"/>
      <c r="NXB1" s="18"/>
      <c r="NXC1" s="18"/>
      <c r="NXD1" s="18"/>
      <c r="NXE1" s="18"/>
      <c r="NXF1" s="18"/>
      <c r="NXG1" s="18"/>
      <c r="NXH1" s="18"/>
      <c r="NXI1" s="18"/>
      <c r="NXJ1" s="18"/>
      <c r="NXK1" s="18"/>
      <c r="NXL1" s="18"/>
      <c r="NXM1" s="18"/>
      <c r="NXN1" s="18"/>
      <c r="NXO1" s="18"/>
      <c r="NXP1" s="18"/>
      <c r="NXQ1" s="18"/>
      <c r="NXR1" s="18"/>
      <c r="NXS1" s="18"/>
      <c r="NXT1" s="18"/>
      <c r="NXU1" s="18"/>
      <c r="NXV1" s="18"/>
      <c r="NXW1" s="18"/>
      <c r="NXX1" s="18"/>
      <c r="NXY1" s="18"/>
      <c r="NXZ1" s="18"/>
      <c r="NYA1" s="18"/>
      <c r="NYB1" s="18"/>
      <c r="NYC1" s="18"/>
      <c r="NYD1" s="18"/>
      <c r="NYE1" s="18"/>
      <c r="NYF1" s="18"/>
      <c r="NYG1" s="18"/>
      <c r="NYH1" s="18"/>
      <c r="NYI1" s="18"/>
      <c r="NYJ1" s="18"/>
      <c r="NYK1" s="18"/>
      <c r="NYL1" s="18"/>
      <c r="NYM1" s="18"/>
      <c r="NYN1" s="18"/>
      <c r="NYO1" s="18"/>
      <c r="NYP1" s="18"/>
      <c r="NYQ1" s="18"/>
      <c r="NYR1" s="18"/>
      <c r="NYS1" s="18"/>
      <c r="NYT1" s="18"/>
      <c r="NYU1" s="18"/>
      <c r="NYV1" s="18"/>
      <c r="NYW1" s="18"/>
      <c r="NYX1" s="18"/>
      <c r="NYY1" s="18"/>
      <c r="NYZ1" s="18"/>
      <c r="NZA1" s="18"/>
      <c r="NZB1" s="18"/>
      <c r="NZC1" s="18"/>
      <c r="NZD1" s="18"/>
      <c r="NZE1" s="18"/>
      <c r="NZF1" s="18"/>
      <c r="NZG1" s="18"/>
      <c r="NZH1" s="18"/>
      <c r="NZI1" s="18"/>
      <c r="NZJ1" s="18"/>
      <c r="NZK1" s="18"/>
      <c r="NZL1" s="18"/>
      <c r="NZM1" s="18"/>
      <c r="NZN1" s="18"/>
      <c r="NZO1" s="18"/>
      <c r="NZP1" s="18"/>
      <c r="NZQ1" s="18"/>
      <c r="NZR1" s="18"/>
      <c r="NZS1" s="18"/>
      <c r="NZT1" s="18"/>
      <c r="NZU1" s="18"/>
      <c r="NZV1" s="18"/>
      <c r="NZW1" s="18"/>
      <c r="NZX1" s="18"/>
      <c r="NZY1" s="18"/>
      <c r="NZZ1" s="18"/>
      <c r="OAA1" s="18"/>
      <c r="OAB1" s="18"/>
      <c r="OAC1" s="18"/>
      <c r="OAD1" s="18"/>
      <c r="OAE1" s="18"/>
      <c r="OAF1" s="18"/>
      <c r="OAG1" s="18"/>
      <c r="OAH1" s="18"/>
      <c r="OAI1" s="18"/>
      <c r="OAJ1" s="18"/>
      <c r="OAK1" s="18"/>
      <c r="OAL1" s="18"/>
      <c r="OAM1" s="18"/>
      <c r="OAN1" s="18"/>
      <c r="OAO1" s="18"/>
      <c r="OAP1" s="18"/>
      <c r="OAQ1" s="18"/>
      <c r="OAR1" s="18"/>
      <c r="OAS1" s="18"/>
      <c r="OAT1" s="18"/>
      <c r="OAU1" s="18"/>
      <c r="OAV1" s="18"/>
      <c r="OAW1" s="18"/>
      <c r="OAX1" s="18"/>
      <c r="OAY1" s="18"/>
      <c r="OAZ1" s="18"/>
      <c r="OBA1" s="18"/>
      <c r="OBB1" s="18"/>
      <c r="OBC1" s="18"/>
      <c r="OBD1" s="18"/>
      <c r="OBE1" s="18"/>
      <c r="OBF1" s="18"/>
      <c r="OBG1" s="18"/>
      <c r="OBH1" s="18"/>
      <c r="OBI1" s="18"/>
      <c r="OBJ1" s="18"/>
      <c r="OBK1" s="18"/>
      <c r="OBL1" s="18"/>
      <c r="OBM1" s="18"/>
      <c r="OBN1" s="18"/>
      <c r="OBO1" s="18"/>
      <c r="OBP1" s="18"/>
      <c r="OBQ1" s="18"/>
      <c r="OBR1" s="18"/>
      <c r="OBS1" s="18"/>
      <c r="OBT1" s="18"/>
      <c r="OBU1" s="18"/>
      <c r="OBV1" s="18"/>
      <c r="OBW1" s="18"/>
      <c r="OBX1" s="18"/>
      <c r="OBY1" s="18"/>
      <c r="OBZ1" s="18"/>
      <c r="OCA1" s="18"/>
      <c r="OCB1" s="18"/>
      <c r="OCC1" s="18"/>
      <c r="OCD1" s="18"/>
      <c r="OCE1" s="18"/>
      <c r="OCF1" s="18"/>
      <c r="OCG1" s="18"/>
      <c r="OCH1" s="18"/>
      <c r="OCI1" s="18"/>
      <c r="OCJ1" s="18"/>
      <c r="OCK1" s="18"/>
      <c r="OCL1" s="18"/>
      <c r="OCM1" s="18"/>
      <c r="OCN1" s="18"/>
      <c r="OCO1" s="18"/>
      <c r="OCP1" s="18"/>
      <c r="OCQ1" s="18"/>
      <c r="OCR1" s="18"/>
      <c r="OCS1" s="18"/>
      <c r="OCT1" s="18"/>
      <c r="OCU1" s="18"/>
      <c r="OCV1" s="18"/>
      <c r="OCW1" s="18"/>
      <c r="OCX1" s="18"/>
      <c r="OCY1" s="18"/>
      <c r="OCZ1" s="18"/>
      <c r="ODA1" s="18"/>
      <c r="ODB1" s="18"/>
      <c r="ODC1" s="18"/>
      <c r="ODD1" s="18"/>
      <c r="ODE1" s="18"/>
      <c r="ODF1" s="18"/>
      <c r="ODG1" s="18"/>
      <c r="ODH1" s="18"/>
      <c r="ODI1" s="18"/>
      <c r="ODJ1" s="18"/>
      <c r="ODK1" s="18"/>
      <c r="ODL1" s="18"/>
      <c r="ODM1" s="18"/>
      <c r="ODN1" s="18"/>
      <c r="ODO1" s="18"/>
      <c r="ODP1" s="18"/>
      <c r="ODQ1" s="18"/>
      <c r="ODR1" s="18"/>
      <c r="ODS1" s="18"/>
      <c r="ODT1" s="18"/>
      <c r="ODU1" s="18"/>
      <c r="ODV1" s="18"/>
      <c r="ODW1" s="18"/>
      <c r="ODX1" s="18"/>
      <c r="ODY1" s="18"/>
      <c r="ODZ1" s="18"/>
      <c r="OEA1" s="18"/>
      <c r="OEB1" s="18"/>
      <c r="OEC1" s="18"/>
      <c r="OED1" s="18"/>
      <c r="OEE1" s="18"/>
      <c r="OEF1" s="18"/>
      <c r="OEG1" s="18"/>
      <c r="OEH1" s="18"/>
      <c r="OEI1" s="18"/>
      <c r="OEJ1" s="18"/>
      <c r="OEK1" s="18"/>
      <c r="OEL1" s="18"/>
      <c r="OEM1" s="18"/>
      <c r="OEN1" s="18"/>
      <c r="OEO1" s="18"/>
      <c r="OEP1" s="18"/>
      <c r="OEQ1" s="18"/>
      <c r="OER1" s="18"/>
      <c r="OES1" s="18"/>
      <c r="OET1" s="18"/>
      <c r="OEU1" s="18"/>
      <c r="OEV1" s="18"/>
      <c r="OEW1" s="18"/>
      <c r="OEX1" s="18"/>
      <c r="OEY1" s="18"/>
      <c r="OEZ1" s="18"/>
      <c r="OFA1" s="18"/>
      <c r="OFB1" s="18"/>
      <c r="OFC1" s="18"/>
      <c r="OFD1" s="18"/>
      <c r="OFE1" s="18"/>
      <c r="OFF1" s="18"/>
      <c r="OFG1" s="18"/>
      <c r="OFH1" s="18"/>
      <c r="OFI1" s="18"/>
      <c r="OFJ1" s="18"/>
      <c r="OFK1" s="18"/>
      <c r="OFL1" s="18"/>
      <c r="OFM1" s="18"/>
      <c r="OFN1" s="18"/>
      <c r="OFO1" s="18"/>
      <c r="OFP1" s="18"/>
      <c r="OFQ1" s="18"/>
      <c r="OFR1" s="18"/>
      <c r="OFS1" s="18"/>
      <c r="OFT1" s="18"/>
      <c r="OFU1" s="18"/>
      <c r="OFV1" s="18"/>
      <c r="OFW1" s="18"/>
      <c r="OFX1" s="18"/>
      <c r="OFY1" s="18"/>
      <c r="OFZ1" s="18"/>
      <c r="OGA1" s="18"/>
      <c r="OGB1" s="18"/>
      <c r="OGC1" s="18"/>
      <c r="OGD1" s="18"/>
      <c r="OGE1" s="18"/>
      <c r="OGF1" s="18"/>
      <c r="OGG1" s="18"/>
      <c r="OGH1" s="18"/>
      <c r="OGI1" s="18"/>
      <c r="OGJ1" s="18"/>
      <c r="OGK1" s="18"/>
      <c r="OGL1" s="18"/>
      <c r="OGM1" s="18"/>
      <c r="OGN1" s="18"/>
      <c r="OGO1" s="18"/>
      <c r="OGP1" s="18"/>
      <c r="OGQ1" s="18"/>
      <c r="OGR1" s="18"/>
      <c r="OGS1" s="18"/>
      <c r="OGT1" s="18"/>
      <c r="OGU1" s="18"/>
      <c r="OGV1" s="18"/>
      <c r="OGW1" s="18"/>
      <c r="OGX1" s="18"/>
      <c r="OGY1" s="18"/>
      <c r="OGZ1" s="18"/>
      <c r="OHA1" s="18"/>
      <c r="OHB1" s="18"/>
      <c r="OHC1" s="18"/>
      <c r="OHD1" s="18"/>
      <c r="OHE1" s="18"/>
      <c r="OHF1" s="18"/>
      <c r="OHG1" s="18"/>
      <c r="OHH1" s="18"/>
      <c r="OHI1" s="18"/>
      <c r="OHJ1" s="18"/>
      <c r="OHK1" s="18"/>
      <c r="OHL1" s="18"/>
      <c r="OHM1" s="18"/>
      <c r="OHN1" s="18"/>
      <c r="OHO1" s="18"/>
      <c r="OHP1" s="18"/>
      <c r="OHQ1" s="18"/>
      <c r="OHR1" s="18"/>
      <c r="OHS1" s="18"/>
      <c r="OHT1" s="18"/>
      <c r="OHU1" s="18"/>
      <c r="OHV1" s="18"/>
      <c r="OHW1" s="18"/>
      <c r="OHX1" s="18"/>
      <c r="OHY1" s="18"/>
      <c r="OHZ1" s="18"/>
      <c r="OIA1" s="18"/>
      <c r="OIB1" s="18"/>
      <c r="OIC1" s="18"/>
      <c r="OID1" s="18"/>
      <c r="OIE1" s="18"/>
      <c r="OIF1" s="18"/>
      <c r="OIG1" s="18"/>
      <c r="OIH1" s="18"/>
      <c r="OII1" s="18"/>
      <c r="OIJ1" s="18"/>
      <c r="OIK1" s="18"/>
      <c r="OIL1" s="18"/>
      <c r="OIM1" s="18"/>
      <c r="OIN1" s="18"/>
      <c r="OIO1" s="18"/>
      <c r="OIP1" s="18"/>
      <c r="OIQ1" s="18"/>
      <c r="OIR1" s="18"/>
      <c r="OIS1" s="18"/>
      <c r="OIT1" s="18"/>
      <c r="OIU1" s="18"/>
      <c r="OIV1" s="18"/>
      <c r="OIW1" s="18"/>
      <c r="OIX1" s="18"/>
      <c r="OIY1" s="18"/>
      <c r="OIZ1" s="18"/>
      <c r="OJA1" s="18"/>
      <c r="OJB1" s="18"/>
      <c r="OJC1" s="18"/>
      <c r="OJD1" s="18"/>
      <c r="OJE1" s="18"/>
      <c r="OJF1" s="18"/>
      <c r="OJG1" s="18"/>
      <c r="OJH1" s="18"/>
      <c r="OJI1" s="18"/>
      <c r="OJJ1" s="18"/>
      <c r="OJK1" s="18"/>
      <c r="OJL1" s="18"/>
      <c r="OJM1" s="18"/>
      <c r="OJN1" s="18"/>
      <c r="OJO1" s="18"/>
      <c r="OJP1" s="18"/>
      <c r="OJQ1" s="18"/>
      <c r="OJR1" s="18"/>
      <c r="OJS1" s="18"/>
      <c r="OJT1" s="18"/>
      <c r="OJU1" s="18"/>
      <c r="OJV1" s="18"/>
      <c r="OJW1" s="18"/>
      <c r="OJX1" s="18"/>
      <c r="OJY1" s="18"/>
      <c r="OJZ1" s="18"/>
      <c r="OKA1" s="18"/>
      <c r="OKB1" s="18"/>
      <c r="OKC1" s="18"/>
      <c r="OKD1" s="18"/>
      <c r="OKE1" s="18"/>
      <c r="OKF1" s="18"/>
      <c r="OKG1" s="18"/>
      <c r="OKH1" s="18"/>
      <c r="OKI1" s="18"/>
      <c r="OKJ1" s="18"/>
      <c r="OKK1" s="18"/>
      <c r="OKL1" s="18"/>
      <c r="OKM1" s="18"/>
      <c r="OKN1" s="18"/>
      <c r="OKO1" s="18"/>
      <c r="OKP1" s="18"/>
      <c r="OKQ1" s="18"/>
      <c r="OKR1" s="18"/>
      <c r="OKS1" s="18"/>
      <c r="OKT1" s="18"/>
      <c r="OKU1" s="18"/>
      <c r="OKV1" s="18"/>
      <c r="OKW1" s="18"/>
      <c r="OKX1" s="18"/>
      <c r="OKY1" s="18"/>
      <c r="OKZ1" s="18"/>
      <c r="OLA1" s="18"/>
      <c r="OLB1" s="18"/>
      <c r="OLC1" s="18"/>
      <c r="OLD1" s="18"/>
      <c r="OLE1" s="18"/>
      <c r="OLF1" s="18"/>
      <c r="OLG1" s="18"/>
      <c r="OLH1" s="18"/>
      <c r="OLI1" s="18"/>
      <c r="OLJ1" s="18"/>
      <c r="OLK1" s="18"/>
      <c r="OLL1" s="18"/>
      <c r="OLM1" s="18"/>
      <c r="OLN1" s="18"/>
      <c r="OLO1" s="18"/>
      <c r="OLP1" s="18"/>
      <c r="OLQ1" s="18"/>
      <c r="OLR1" s="18"/>
      <c r="OLS1" s="18"/>
      <c r="OLT1" s="18"/>
      <c r="OLU1" s="18"/>
      <c r="OLV1" s="18"/>
      <c r="OLW1" s="18"/>
      <c r="OLX1" s="18"/>
      <c r="OLY1" s="18"/>
      <c r="OLZ1" s="18"/>
      <c r="OMA1" s="18"/>
      <c r="OMB1" s="18"/>
      <c r="OMC1" s="18"/>
      <c r="OMD1" s="18"/>
      <c r="OME1" s="18"/>
      <c r="OMF1" s="18"/>
      <c r="OMG1" s="18"/>
      <c r="OMH1" s="18"/>
      <c r="OMI1" s="18"/>
      <c r="OMJ1" s="18"/>
      <c r="OMK1" s="18"/>
      <c r="OML1" s="18"/>
      <c r="OMM1" s="18"/>
      <c r="OMN1" s="18"/>
      <c r="OMO1" s="18"/>
      <c r="OMP1" s="18"/>
      <c r="OMQ1" s="18"/>
      <c r="OMR1" s="18"/>
      <c r="OMS1" s="18"/>
      <c r="OMT1" s="18"/>
      <c r="OMU1" s="18"/>
      <c r="OMV1" s="18"/>
      <c r="OMW1" s="18"/>
      <c r="OMX1" s="18"/>
      <c r="OMY1" s="18"/>
      <c r="OMZ1" s="18"/>
      <c r="ONA1" s="18"/>
      <c r="ONB1" s="18"/>
      <c r="ONC1" s="18"/>
      <c r="OND1" s="18"/>
      <c r="ONE1" s="18"/>
      <c r="ONF1" s="18"/>
      <c r="ONG1" s="18"/>
      <c r="ONH1" s="18"/>
      <c r="ONI1" s="18"/>
      <c r="ONJ1" s="18"/>
      <c r="ONK1" s="18"/>
      <c r="ONL1" s="18"/>
      <c r="ONM1" s="18"/>
      <c r="ONN1" s="18"/>
      <c r="ONO1" s="18"/>
      <c r="ONP1" s="18"/>
      <c r="ONQ1" s="18"/>
      <c r="ONR1" s="18"/>
      <c r="ONS1" s="18"/>
      <c r="ONT1" s="18"/>
      <c r="ONU1" s="18"/>
      <c r="ONV1" s="18"/>
      <c r="ONW1" s="18"/>
      <c r="ONX1" s="18"/>
      <c r="ONY1" s="18"/>
      <c r="ONZ1" s="18"/>
      <c r="OOA1" s="18"/>
      <c r="OOB1" s="18"/>
      <c r="OOC1" s="18"/>
      <c r="OOD1" s="18"/>
      <c r="OOE1" s="18"/>
      <c r="OOF1" s="18"/>
      <c r="OOG1" s="18"/>
      <c r="OOH1" s="18"/>
      <c r="OOI1" s="18"/>
      <c r="OOJ1" s="18"/>
      <c r="OOK1" s="18"/>
      <c r="OOL1" s="18"/>
      <c r="OOM1" s="18"/>
      <c r="OON1" s="18"/>
      <c r="OOO1" s="18"/>
      <c r="OOP1" s="18"/>
      <c r="OOQ1" s="18"/>
      <c r="OOR1" s="18"/>
      <c r="OOS1" s="18"/>
      <c r="OOT1" s="18"/>
      <c r="OOU1" s="18"/>
      <c r="OOV1" s="18"/>
      <c r="OOW1" s="18"/>
      <c r="OOX1" s="18"/>
      <c r="OOY1" s="18"/>
      <c r="OOZ1" s="18"/>
      <c r="OPA1" s="18"/>
      <c r="OPB1" s="18"/>
      <c r="OPC1" s="18"/>
      <c r="OPD1" s="18"/>
      <c r="OPE1" s="18"/>
      <c r="OPF1" s="18"/>
      <c r="OPG1" s="18"/>
      <c r="OPH1" s="18"/>
      <c r="OPI1" s="18"/>
      <c r="OPJ1" s="18"/>
      <c r="OPK1" s="18"/>
      <c r="OPL1" s="18"/>
      <c r="OPM1" s="18"/>
      <c r="OPN1" s="18"/>
      <c r="OPO1" s="18"/>
      <c r="OPP1" s="18"/>
      <c r="OPQ1" s="18"/>
      <c r="OPR1" s="18"/>
      <c r="OPS1" s="18"/>
      <c r="OPT1" s="18"/>
      <c r="OPU1" s="18"/>
      <c r="OPV1" s="18"/>
      <c r="OPW1" s="18"/>
      <c r="OPX1" s="18"/>
      <c r="OPY1" s="18"/>
      <c r="OPZ1" s="18"/>
      <c r="OQA1" s="18"/>
      <c r="OQB1" s="18"/>
      <c r="OQC1" s="18"/>
      <c r="OQD1" s="18"/>
      <c r="OQE1" s="18"/>
      <c r="OQF1" s="18"/>
      <c r="OQG1" s="18"/>
      <c r="OQH1" s="18"/>
      <c r="OQI1" s="18"/>
      <c r="OQJ1" s="18"/>
      <c r="OQK1" s="18"/>
      <c r="OQL1" s="18"/>
      <c r="OQM1" s="18"/>
      <c r="OQN1" s="18"/>
      <c r="OQO1" s="18"/>
      <c r="OQP1" s="18"/>
      <c r="OQQ1" s="18"/>
      <c r="OQR1" s="18"/>
      <c r="OQS1" s="18"/>
      <c r="OQT1" s="18"/>
      <c r="OQU1" s="18"/>
      <c r="OQV1" s="18"/>
      <c r="OQW1" s="18"/>
      <c r="OQX1" s="18"/>
      <c r="OQY1" s="18"/>
      <c r="OQZ1" s="18"/>
      <c r="ORA1" s="18"/>
      <c r="ORB1" s="18"/>
      <c r="ORC1" s="18"/>
      <c r="ORD1" s="18"/>
      <c r="ORE1" s="18"/>
      <c r="ORF1" s="18"/>
      <c r="ORG1" s="18"/>
      <c r="ORH1" s="18"/>
      <c r="ORI1" s="18"/>
      <c r="ORJ1" s="18"/>
      <c r="ORK1" s="18"/>
      <c r="ORL1" s="18"/>
      <c r="ORM1" s="18"/>
      <c r="ORN1" s="18"/>
      <c r="ORO1" s="18"/>
      <c r="ORP1" s="18"/>
      <c r="ORQ1" s="18"/>
      <c r="ORR1" s="18"/>
      <c r="ORS1" s="18"/>
      <c r="ORT1" s="18"/>
      <c r="ORU1" s="18"/>
      <c r="ORV1" s="18"/>
      <c r="ORW1" s="18"/>
      <c r="ORX1" s="18"/>
      <c r="ORY1" s="18"/>
      <c r="ORZ1" s="18"/>
      <c r="OSA1" s="18"/>
      <c r="OSB1" s="18"/>
      <c r="OSC1" s="18"/>
      <c r="OSD1" s="18"/>
      <c r="OSE1" s="18"/>
      <c r="OSF1" s="18"/>
      <c r="OSG1" s="18"/>
      <c r="OSH1" s="18"/>
      <c r="OSI1" s="18"/>
      <c r="OSJ1" s="18"/>
      <c r="OSK1" s="18"/>
      <c r="OSL1" s="18"/>
      <c r="OSM1" s="18"/>
      <c r="OSN1" s="18"/>
      <c r="OSO1" s="18"/>
      <c r="OSP1" s="18"/>
      <c r="OSQ1" s="18"/>
      <c r="OSR1" s="18"/>
      <c r="OSS1" s="18"/>
      <c r="OST1" s="18"/>
      <c r="OSU1" s="18"/>
      <c r="OSV1" s="18"/>
      <c r="OSW1" s="18"/>
      <c r="OSX1" s="18"/>
      <c r="OSY1" s="18"/>
      <c r="OSZ1" s="18"/>
      <c r="OTA1" s="18"/>
      <c r="OTB1" s="18"/>
      <c r="OTC1" s="18"/>
      <c r="OTD1" s="18"/>
      <c r="OTE1" s="18"/>
      <c r="OTF1" s="18"/>
      <c r="OTG1" s="18"/>
      <c r="OTH1" s="18"/>
      <c r="OTI1" s="18"/>
      <c r="OTJ1" s="18"/>
      <c r="OTK1" s="18"/>
      <c r="OTL1" s="18"/>
      <c r="OTM1" s="18"/>
      <c r="OTN1" s="18"/>
      <c r="OTO1" s="18"/>
      <c r="OTP1" s="18"/>
      <c r="OTQ1" s="18"/>
      <c r="OTR1" s="18"/>
      <c r="OTS1" s="18"/>
      <c r="OTT1" s="18"/>
      <c r="OTU1" s="18"/>
      <c r="OTV1" s="18"/>
      <c r="OTW1" s="18"/>
      <c r="OTX1" s="18"/>
      <c r="OTY1" s="18"/>
      <c r="OTZ1" s="18"/>
      <c r="OUA1" s="18"/>
      <c r="OUB1" s="18"/>
      <c r="OUC1" s="18"/>
      <c r="OUD1" s="18"/>
      <c r="OUE1" s="18"/>
      <c r="OUF1" s="18"/>
      <c r="OUG1" s="18"/>
      <c r="OUH1" s="18"/>
      <c r="OUI1" s="18"/>
      <c r="OUJ1" s="18"/>
      <c r="OUK1" s="18"/>
      <c r="OUL1" s="18"/>
      <c r="OUM1" s="18"/>
      <c r="OUN1" s="18"/>
      <c r="OUO1" s="18"/>
      <c r="OUP1" s="18"/>
      <c r="OUQ1" s="18"/>
      <c r="OUR1" s="18"/>
      <c r="OUS1" s="18"/>
      <c r="OUT1" s="18"/>
      <c r="OUU1" s="18"/>
      <c r="OUV1" s="18"/>
      <c r="OUW1" s="18"/>
      <c r="OUX1" s="18"/>
      <c r="OUY1" s="18"/>
      <c r="OUZ1" s="18"/>
      <c r="OVA1" s="18"/>
      <c r="OVB1" s="18"/>
      <c r="OVC1" s="18"/>
      <c r="OVD1" s="18"/>
      <c r="OVE1" s="18"/>
      <c r="OVF1" s="18"/>
      <c r="OVG1" s="18"/>
      <c r="OVH1" s="18"/>
      <c r="OVI1" s="18"/>
      <c r="OVJ1" s="18"/>
      <c r="OVK1" s="18"/>
      <c r="OVL1" s="18"/>
      <c r="OVM1" s="18"/>
      <c r="OVN1" s="18"/>
      <c r="OVO1" s="18"/>
      <c r="OVP1" s="18"/>
      <c r="OVQ1" s="18"/>
      <c r="OVR1" s="18"/>
      <c r="OVS1" s="18"/>
      <c r="OVT1" s="18"/>
      <c r="OVU1" s="18"/>
      <c r="OVV1" s="18"/>
      <c r="OVW1" s="18"/>
      <c r="OVX1" s="18"/>
      <c r="OVY1" s="18"/>
      <c r="OVZ1" s="18"/>
      <c r="OWA1" s="18"/>
      <c r="OWB1" s="18"/>
      <c r="OWC1" s="18"/>
      <c r="OWD1" s="18"/>
      <c r="OWE1" s="18"/>
      <c r="OWF1" s="18"/>
      <c r="OWG1" s="18"/>
      <c r="OWH1" s="18"/>
      <c r="OWI1" s="18"/>
      <c r="OWJ1" s="18"/>
      <c r="OWK1" s="18"/>
      <c r="OWL1" s="18"/>
      <c r="OWM1" s="18"/>
      <c r="OWN1" s="18"/>
      <c r="OWO1" s="18"/>
      <c r="OWP1" s="18"/>
      <c r="OWQ1" s="18"/>
      <c r="OWR1" s="18"/>
      <c r="OWS1" s="18"/>
      <c r="OWT1" s="18"/>
      <c r="OWU1" s="18"/>
      <c r="OWV1" s="18"/>
      <c r="OWW1" s="18"/>
      <c r="OWX1" s="18"/>
      <c r="OWY1" s="18"/>
      <c r="OWZ1" s="18"/>
      <c r="OXA1" s="18"/>
      <c r="OXB1" s="18"/>
      <c r="OXC1" s="18"/>
      <c r="OXD1" s="18"/>
      <c r="OXE1" s="18"/>
      <c r="OXF1" s="18"/>
      <c r="OXG1" s="18"/>
      <c r="OXH1" s="18"/>
      <c r="OXI1" s="18"/>
      <c r="OXJ1" s="18"/>
      <c r="OXK1" s="18"/>
      <c r="OXL1" s="18"/>
      <c r="OXM1" s="18"/>
      <c r="OXN1" s="18"/>
      <c r="OXO1" s="18"/>
      <c r="OXP1" s="18"/>
      <c r="OXQ1" s="18"/>
      <c r="OXR1" s="18"/>
      <c r="OXS1" s="18"/>
      <c r="OXT1" s="18"/>
      <c r="OXU1" s="18"/>
      <c r="OXV1" s="18"/>
      <c r="OXW1" s="18"/>
      <c r="OXX1" s="18"/>
      <c r="OXY1" s="18"/>
      <c r="OXZ1" s="18"/>
      <c r="OYA1" s="18"/>
      <c r="OYB1" s="18"/>
      <c r="OYC1" s="18"/>
      <c r="OYD1" s="18"/>
      <c r="OYE1" s="18"/>
      <c r="OYF1" s="18"/>
      <c r="OYG1" s="18"/>
      <c r="OYH1" s="18"/>
      <c r="OYI1" s="18"/>
      <c r="OYJ1" s="18"/>
      <c r="OYK1" s="18"/>
      <c r="OYL1" s="18"/>
      <c r="OYM1" s="18"/>
      <c r="OYN1" s="18"/>
      <c r="OYO1" s="18"/>
      <c r="OYP1" s="18"/>
      <c r="OYQ1" s="18"/>
      <c r="OYR1" s="18"/>
      <c r="OYS1" s="18"/>
      <c r="OYT1" s="18"/>
      <c r="OYU1" s="18"/>
      <c r="OYV1" s="18"/>
      <c r="OYW1" s="18"/>
      <c r="OYX1" s="18"/>
      <c r="OYY1" s="18"/>
      <c r="OYZ1" s="18"/>
      <c r="OZA1" s="18"/>
      <c r="OZB1" s="18"/>
      <c r="OZC1" s="18"/>
      <c r="OZD1" s="18"/>
      <c r="OZE1" s="18"/>
      <c r="OZF1" s="18"/>
      <c r="OZG1" s="18"/>
      <c r="OZH1" s="18"/>
      <c r="OZI1" s="18"/>
      <c r="OZJ1" s="18"/>
      <c r="OZK1" s="18"/>
      <c r="OZL1" s="18"/>
      <c r="OZM1" s="18"/>
      <c r="OZN1" s="18"/>
      <c r="OZO1" s="18"/>
      <c r="OZP1" s="18"/>
      <c r="OZQ1" s="18"/>
      <c r="OZR1" s="18"/>
      <c r="OZS1" s="18"/>
      <c r="OZT1" s="18"/>
      <c r="OZU1" s="18"/>
      <c r="OZV1" s="18"/>
      <c r="OZW1" s="18"/>
      <c r="OZX1" s="18"/>
      <c r="OZY1" s="18"/>
      <c r="OZZ1" s="18"/>
      <c r="PAA1" s="18"/>
      <c r="PAB1" s="18"/>
      <c r="PAC1" s="18"/>
      <c r="PAD1" s="18"/>
      <c r="PAE1" s="18"/>
      <c r="PAF1" s="18"/>
      <c r="PAG1" s="18"/>
      <c r="PAH1" s="18"/>
      <c r="PAI1" s="18"/>
      <c r="PAJ1" s="18"/>
      <c r="PAK1" s="18"/>
      <c r="PAL1" s="18"/>
      <c r="PAM1" s="18"/>
      <c r="PAN1" s="18"/>
      <c r="PAO1" s="18"/>
      <c r="PAP1" s="18"/>
      <c r="PAQ1" s="18"/>
      <c r="PAR1" s="18"/>
      <c r="PAS1" s="18"/>
      <c r="PAT1" s="18"/>
      <c r="PAU1" s="18"/>
      <c r="PAV1" s="18"/>
      <c r="PAW1" s="18"/>
      <c r="PAX1" s="18"/>
      <c r="PAY1" s="18"/>
      <c r="PAZ1" s="18"/>
      <c r="PBA1" s="18"/>
      <c r="PBB1" s="18"/>
      <c r="PBC1" s="18"/>
      <c r="PBD1" s="18"/>
      <c r="PBE1" s="18"/>
      <c r="PBF1" s="18"/>
      <c r="PBG1" s="18"/>
      <c r="PBH1" s="18"/>
      <c r="PBI1" s="18"/>
      <c r="PBJ1" s="18"/>
      <c r="PBK1" s="18"/>
      <c r="PBL1" s="18"/>
      <c r="PBM1" s="18"/>
      <c r="PBN1" s="18"/>
      <c r="PBO1" s="18"/>
      <c r="PBP1" s="18"/>
      <c r="PBQ1" s="18"/>
      <c r="PBR1" s="18"/>
      <c r="PBS1" s="18"/>
      <c r="PBT1" s="18"/>
      <c r="PBU1" s="18"/>
      <c r="PBV1" s="18"/>
      <c r="PBW1" s="18"/>
      <c r="PBX1" s="18"/>
      <c r="PBY1" s="18"/>
      <c r="PBZ1" s="18"/>
      <c r="PCA1" s="18"/>
      <c r="PCB1" s="18"/>
      <c r="PCC1" s="18"/>
      <c r="PCD1" s="18"/>
      <c r="PCE1" s="18"/>
      <c r="PCF1" s="18"/>
      <c r="PCG1" s="18"/>
      <c r="PCH1" s="18"/>
      <c r="PCI1" s="18"/>
      <c r="PCJ1" s="18"/>
      <c r="PCK1" s="18"/>
      <c r="PCL1" s="18"/>
      <c r="PCM1" s="18"/>
      <c r="PCN1" s="18"/>
      <c r="PCO1" s="18"/>
      <c r="PCP1" s="18"/>
      <c r="PCQ1" s="18"/>
      <c r="PCR1" s="18"/>
      <c r="PCS1" s="18"/>
      <c r="PCT1" s="18"/>
      <c r="PCU1" s="18"/>
      <c r="PCV1" s="18"/>
      <c r="PCW1" s="18"/>
      <c r="PCX1" s="18"/>
      <c r="PCY1" s="18"/>
      <c r="PCZ1" s="18"/>
      <c r="PDA1" s="18"/>
      <c r="PDB1" s="18"/>
      <c r="PDC1" s="18"/>
      <c r="PDD1" s="18"/>
      <c r="PDE1" s="18"/>
      <c r="PDF1" s="18"/>
      <c r="PDG1" s="18"/>
      <c r="PDH1" s="18"/>
      <c r="PDI1" s="18"/>
      <c r="PDJ1" s="18"/>
      <c r="PDK1" s="18"/>
      <c r="PDL1" s="18"/>
      <c r="PDM1" s="18"/>
      <c r="PDN1" s="18"/>
      <c r="PDO1" s="18"/>
      <c r="PDP1" s="18"/>
      <c r="PDQ1" s="18"/>
      <c r="PDR1" s="18"/>
      <c r="PDS1" s="18"/>
      <c r="PDT1" s="18"/>
      <c r="PDU1" s="18"/>
      <c r="PDV1" s="18"/>
      <c r="PDW1" s="18"/>
      <c r="PDX1" s="18"/>
      <c r="PDY1" s="18"/>
      <c r="PDZ1" s="18"/>
      <c r="PEA1" s="18"/>
      <c r="PEB1" s="18"/>
      <c r="PEC1" s="18"/>
      <c r="PED1" s="18"/>
      <c r="PEE1" s="18"/>
      <c r="PEF1" s="18"/>
      <c r="PEG1" s="18"/>
      <c r="PEH1" s="18"/>
      <c r="PEI1" s="18"/>
      <c r="PEJ1" s="18"/>
      <c r="PEK1" s="18"/>
      <c r="PEL1" s="18"/>
      <c r="PEM1" s="18"/>
      <c r="PEN1" s="18"/>
      <c r="PEO1" s="18"/>
      <c r="PEP1" s="18"/>
      <c r="PEQ1" s="18"/>
      <c r="PER1" s="18"/>
      <c r="PES1" s="18"/>
      <c r="PET1" s="18"/>
      <c r="PEU1" s="18"/>
      <c r="PEV1" s="18"/>
      <c r="PEW1" s="18"/>
      <c r="PEX1" s="18"/>
      <c r="PEY1" s="18"/>
      <c r="PEZ1" s="18"/>
      <c r="PFA1" s="18"/>
      <c r="PFB1" s="18"/>
      <c r="PFC1" s="18"/>
      <c r="PFD1" s="18"/>
      <c r="PFE1" s="18"/>
      <c r="PFF1" s="18"/>
      <c r="PFG1" s="18"/>
      <c r="PFH1" s="18"/>
      <c r="PFI1" s="18"/>
      <c r="PFJ1" s="18"/>
      <c r="PFK1" s="18"/>
      <c r="PFL1" s="18"/>
      <c r="PFM1" s="18"/>
      <c r="PFN1" s="18"/>
      <c r="PFO1" s="18"/>
      <c r="PFP1" s="18"/>
      <c r="PFQ1" s="18"/>
      <c r="PFR1" s="18"/>
      <c r="PFS1" s="18"/>
      <c r="PFT1" s="18"/>
      <c r="PFU1" s="18"/>
      <c r="PFV1" s="18"/>
      <c r="PFW1" s="18"/>
      <c r="PFX1" s="18"/>
      <c r="PFY1" s="18"/>
      <c r="PFZ1" s="18"/>
      <c r="PGA1" s="18"/>
      <c r="PGB1" s="18"/>
      <c r="PGC1" s="18"/>
      <c r="PGD1" s="18"/>
      <c r="PGE1" s="18"/>
      <c r="PGF1" s="18"/>
      <c r="PGG1" s="18"/>
      <c r="PGH1" s="18"/>
      <c r="PGI1" s="18"/>
      <c r="PGJ1" s="18"/>
      <c r="PGK1" s="18"/>
      <c r="PGL1" s="18"/>
      <c r="PGM1" s="18"/>
      <c r="PGN1" s="18"/>
      <c r="PGO1" s="18"/>
      <c r="PGP1" s="18"/>
      <c r="PGQ1" s="18"/>
      <c r="PGR1" s="18"/>
      <c r="PGS1" s="18"/>
      <c r="PGT1" s="18"/>
      <c r="PGU1" s="18"/>
      <c r="PGV1" s="18"/>
      <c r="PGW1" s="18"/>
      <c r="PGX1" s="18"/>
      <c r="PGY1" s="18"/>
      <c r="PGZ1" s="18"/>
      <c r="PHA1" s="18"/>
      <c r="PHB1" s="18"/>
      <c r="PHC1" s="18"/>
      <c r="PHD1" s="18"/>
      <c r="PHE1" s="18"/>
      <c r="PHF1" s="18"/>
      <c r="PHG1" s="18"/>
      <c r="PHH1" s="18"/>
      <c r="PHI1" s="18"/>
      <c r="PHJ1" s="18"/>
      <c r="PHK1" s="18"/>
      <c r="PHL1" s="18"/>
      <c r="PHM1" s="18"/>
      <c r="PHN1" s="18"/>
      <c r="PHO1" s="18"/>
      <c r="PHP1" s="18"/>
      <c r="PHQ1" s="18"/>
      <c r="PHR1" s="18"/>
      <c r="PHS1" s="18"/>
      <c r="PHT1" s="18"/>
      <c r="PHU1" s="18"/>
      <c r="PHV1" s="18"/>
      <c r="PHW1" s="18"/>
      <c r="PHX1" s="18"/>
      <c r="PHY1" s="18"/>
      <c r="PHZ1" s="18"/>
      <c r="PIA1" s="18"/>
      <c r="PIB1" s="18"/>
      <c r="PIC1" s="18"/>
      <c r="PID1" s="18"/>
      <c r="PIE1" s="18"/>
      <c r="PIF1" s="18"/>
      <c r="PIG1" s="18"/>
      <c r="PIH1" s="18"/>
      <c r="PII1" s="18"/>
      <c r="PIJ1" s="18"/>
      <c r="PIK1" s="18"/>
      <c r="PIL1" s="18"/>
      <c r="PIM1" s="18"/>
      <c r="PIN1" s="18"/>
      <c r="PIO1" s="18"/>
      <c r="PIP1" s="18"/>
      <c r="PIQ1" s="18"/>
      <c r="PIR1" s="18"/>
      <c r="PIS1" s="18"/>
      <c r="PIT1" s="18"/>
      <c r="PIU1" s="18"/>
      <c r="PIV1" s="18"/>
      <c r="PIW1" s="18"/>
      <c r="PIX1" s="18"/>
      <c r="PIY1" s="18"/>
      <c r="PIZ1" s="18"/>
      <c r="PJA1" s="18"/>
      <c r="PJB1" s="18"/>
      <c r="PJC1" s="18"/>
      <c r="PJD1" s="18"/>
      <c r="PJE1" s="18"/>
      <c r="PJF1" s="18"/>
      <c r="PJG1" s="18"/>
      <c r="PJH1" s="18"/>
      <c r="PJI1" s="18"/>
      <c r="PJJ1" s="18"/>
      <c r="PJK1" s="18"/>
      <c r="PJL1" s="18"/>
      <c r="PJM1" s="18"/>
      <c r="PJN1" s="18"/>
      <c r="PJO1" s="18"/>
      <c r="PJP1" s="18"/>
      <c r="PJQ1" s="18"/>
      <c r="PJR1" s="18"/>
      <c r="PJS1" s="18"/>
      <c r="PJT1" s="18"/>
      <c r="PJU1" s="18"/>
      <c r="PJV1" s="18"/>
      <c r="PJW1" s="18"/>
      <c r="PJX1" s="18"/>
      <c r="PJY1" s="18"/>
      <c r="PJZ1" s="18"/>
      <c r="PKA1" s="18"/>
      <c r="PKB1" s="18"/>
      <c r="PKC1" s="18"/>
      <c r="PKD1" s="18"/>
      <c r="PKE1" s="18"/>
      <c r="PKF1" s="18"/>
      <c r="PKG1" s="18"/>
      <c r="PKH1" s="18"/>
      <c r="PKI1" s="18"/>
      <c r="PKJ1" s="18"/>
      <c r="PKK1" s="18"/>
      <c r="PKL1" s="18"/>
      <c r="PKM1" s="18"/>
      <c r="PKN1" s="18"/>
      <c r="PKO1" s="18"/>
      <c r="PKP1" s="18"/>
      <c r="PKQ1" s="18"/>
      <c r="PKR1" s="18"/>
      <c r="PKS1" s="18"/>
      <c r="PKT1" s="18"/>
      <c r="PKU1" s="18"/>
      <c r="PKV1" s="18"/>
      <c r="PKW1" s="18"/>
      <c r="PKX1" s="18"/>
      <c r="PKY1" s="18"/>
      <c r="PKZ1" s="18"/>
      <c r="PLA1" s="18"/>
      <c r="PLB1" s="18"/>
      <c r="PLC1" s="18"/>
      <c r="PLD1" s="18"/>
      <c r="PLE1" s="18"/>
      <c r="PLF1" s="18"/>
      <c r="PLG1" s="18"/>
      <c r="PLH1" s="18"/>
      <c r="PLI1" s="18"/>
      <c r="PLJ1" s="18"/>
      <c r="PLK1" s="18"/>
      <c r="PLL1" s="18"/>
      <c r="PLM1" s="18"/>
      <c r="PLN1" s="18"/>
      <c r="PLO1" s="18"/>
      <c r="PLP1" s="18"/>
      <c r="PLQ1" s="18"/>
      <c r="PLR1" s="18"/>
      <c r="PLS1" s="18"/>
      <c r="PLT1" s="18"/>
      <c r="PLU1" s="18"/>
      <c r="PLV1" s="18"/>
      <c r="PLW1" s="18"/>
      <c r="PLX1" s="18"/>
      <c r="PLY1" s="18"/>
      <c r="PLZ1" s="18"/>
      <c r="PMA1" s="18"/>
      <c r="PMB1" s="18"/>
      <c r="PMC1" s="18"/>
      <c r="PMD1" s="18"/>
      <c r="PME1" s="18"/>
      <c r="PMF1" s="18"/>
      <c r="PMG1" s="18"/>
      <c r="PMH1" s="18"/>
      <c r="PMI1" s="18"/>
      <c r="PMJ1" s="18"/>
      <c r="PMK1" s="18"/>
      <c r="PML1" s="18"/>
      <c r="PMM1" s="18"/>
      <c r="PMN1" s="18"/>
      <c r="PMO1" s="18"/>
      <c r="PMP1" s="18"/>
      <c r="PMQ1" s="18"/>
      <c r="PMR1" s="18"/>
      <c r="PMS1" s="18"/>
      <c r="PMT1" s="18"/>
      <c r="PMU1" s="18"/>
      <c r="PMV1" s="18"/>
      <c r="PMW1" s="18"/>
      <c r="PMX1" s="18"/>
      <c r="PMY1" s="18"/>
      <c r="PMZ1" s="18"/>
      <c r="PNA1" s="18"/>
      <c r="PNB1" s="18"/>
      <c r="PNC1" s="18"/>
      <c r="PND1" s="18"/>
      <c r="PNE1" s="18"/>
      <c r="PNF1" s="18"/>
      <c r="PNG1" s="18"/>
      <c r="PNH1" s="18"/>
      <c r="PNI1" s="18"/>
      <c r="PNJ1" s="18"/>
      <c r="PNK1" s="18"/>
      <c r="PNL1" s="18"/>
      <c r="PNM1" s="18"/>
      <c r="PNN1" s="18"/>
      <c r="PNO1" s="18"/>
      <c r="PNP1" s="18"/>
      <c r="PNQ1" s="18"/>
      <c r="PNR1" s="18"/>
      <c r="PNS1" s="18"/>
      <c r="PNT1" s="18"/>
      <c r="PNU1" s="18"/>
      <c r="PNV1" s="18"/>
      <c r="PNW1" s="18"/>
      <c r="PNX1" s="18"/>
      <c r="PNY1" s="18"/>
      <c r="PNZ1" s="18"/>
      <c r="POA1" s="18"/>
      <c r="POB1" s="18"/>
      <c r="POC1" s="18"/>
      <c r="POD1" s="18"/>
      <c r="POE1" s="18"/>
      <c r="POF1" s="18"/>
      <c r="POG1" s="18"/>
      <c r="POH1" s="18"/>
      <c r="POI1" s="18"/>
      <c r="POJ1" s="18"/>
      <c r="POK1" s="18"/>
      <c r="POL1" s="18"/>
      <c r="POM1" s="18"/>
      <c r="PON1" s="18"/>
      <c r="POO1" s="18"/>
      <c r="POP1" s="18"/>
      <c r="POQ1" s="18"/>
      <c r="POR1" s="18"/>
      <c r="POS1" s="18"/>
      <c r="POT1" s="18"/>
      <c r="POU1" s="18"/>
      <c r="POV1" s="18"/>
      <c r="POW1" s="18"/>
      <c r="POX1" s="18"/>
      <c r="POY1" s="18"/>
      <c r="POZ1" s="18"/>
      <c r="PPA1" s="18"/>
      <c r="PPB1" s="18"/>
      <c r="PPC1" s="18"/>
      <c r="PPD1" s="18"/>
      <c r="PPE1" s="18"/>
      <c r="PPF1" s="18"/>
      <c r="PPG1" s="18"/>
      <c r="PPH1" s="18"/>
      <c r="PPI1" s="18"/>
      <c r="PPJ1" s="18"/>
      <c r="PPK1" s="18"/>
      <c r="PPL1" s="18"/>
      <c r="PPM1" s="18"/>
      <c r="PPN1" s="18"/>
      <c r="PPO1" s="18"/>
      <c r="PPP1" s="18"/>
      <c r="PPQ1" s="18"/>
      <c r="PPR1" s="18"/>
      <c r="PPS1" s="18"/>
      <c r="PPT1" s="18"/>
      <c r="PPU1" s="18"/>
      <c r="PPV1" s="18"/>
      <c r="PPW1" s="18"/>
      <c r="PPX1" s="18"/>
      <c r="PPY1" s="18"/>
      <c r="PPZ1" s="18"/>
      <c r="PQA1" s="18"/>
      <c r="PQB1" s="18"/>
      <c r="PQC1" s="18"/>
      <c r="PQD1" s="18"/>
      <c r="PQE1" s="18"/>
      <c r="PQF1" s="18"/>
      <c r="PQG1" s="18"/>
      <c r="PQH1" s="18"/>
      <c r="PQI1" s="18"/>
      <c r="PQJ1" s="18"/>
      <c r="PQK1" s="18"/>
      <c r="PQL1" s="18"/>
      <c r="PQM1" s="18"/>
      <c r="PQN1" s="18"/>
      <c r="PQO1" s="18"/>
      <c r="PQP1" s="18"/>
      <c r="PQQ1" s="18"/>
      <c r="PQR1" s="18"/>
      <c r="PQS1" s="18"/>
      <c r="PQT1" s="18"/>
      <c r="PQU1" s="18"/>
      <c r="PQV1" s="18"/>
      <c r="PQW1" s="18"/>
      <c r="PQX1" s="18"/>
      <c r="PQY1" s="18"/>
      <c r="PQZ1" s="18"/>
      <c r="PRA1" s="18"/>
      <c r="PRB1" s="18"/>
      <c r="PRC1" s="18"/>
      <c r="PRD1" s="18"/>
      <c r="PRE1" s="18"/>
      <c r="PRF1" s="18"/>
      <c r="PRG1" s="18"/>
      <c r="PRH1" s="18"/>
      <c r="PRI1" s="18"/>
      <c r="PRJ1" s="18"/>
      <c r="PRK1" s="18"/>
      <c r="PRL1" s="18"/>
      <c r="PRM1" s="18"/>
      <c r="PRN1" s="18"/>
      <c r="PRO1" s="18"/>
      <c r="PRP1" s="18"/>
      <c r="PRQ1" s="18"/>
      <c r="PRR1" s="18"/>
      <c r="PRS1" s="18"/>
      <c r="PRT1" s="18"/>
      <c r="PRU1" s="18"/>
      <c r="PRV1" s="18"/>
      <c r="PRW1" s="18"/>
      <c r="PRX1" s="18"/>
      <c r="PRY1" s="18"/>
      <c r="PRZ1" s="18"/>
      <c r="PSA1" s="18"/>
      <c r="PSB1" s="18"/>
      <c r="PSC1" s="18"/>
      <c r="PSD1" s="18"/>
      <c r="PSE1" s="18"/>
      <c r="PSF1" s="18"/>
      <c r="PSG1" s="18"/>
      <c r="PSH1" s="18"/>
      <c r="PSI1" s="18"/>
      <c r="PSJ1" s="18"/>
      <c r="PSK1" s="18"/>
      <c r="PSL1" s="18"/>
      <c r="PSM1" s="18"/>
      <c r="PSN1" s="18"/>
      <c r="PSO1" s="18"/>
      <c r="PSP1" s="18"/>
      <c r="PSQ1" s="18"/>
      <c r="PSR1" s="18"/>
      <c r="PSS1" s="18"/>
      <c r="PST1" s="18"/>
      <c r="PSU1" s="18"/>
      <c r="PSV1" s="18"/>
      <c r="PSW1" s="18"/>
      <c r="PSX1" s="18"/>
      <c r="PSY1" s="18"/>
      <c r="PSZ1" s="18"/>
      <c r="PTA1" s="18"/>
      <c r="PTB1" s="18"/>
      <c r="PTC1" s="18"/>
      <c r="PTD1" s="18"/>
      <c r="PTE1" s="18"/>
      <c r="PTF1" s="18"/>
      <c r="PTG1" s="18"/>
      <c r="PTH1" s="18"/>
      <c r="PTI1" s="18"/>
      <c r="PTJ1" s="18"/>
      <c r="PTK1" s="18"/>
      <c r="PTL1" s="18"/>
      <c r="PTM1" s="18"/>
      <c r="PTN1" s="18"/>
      <c r="PTO1" s="18"/>
      <c r="PTP1" s="18"/>
      <c r="PTQ1" s="18"/>
      <c r="PTR1" s="18"/>
      <c r="PTS1" s="18"/>
      <c r="PTT1" s="18"/>
      <c r="PTU1" s="18"/>
      <c r="PTV1" s="18"/>
      <c r="PTW1" s="18"/>
      <c r="PTX1" s="18"/>
      <c r="PTY1" s="18"/>
      <c r="PTZ1" s="18"/>
      <c r="PUA1" s="18"/>
      <c r="PUB1" s="18"/>
      <c r="PUC1" s="18"/>
      <c r="PUD1" s="18"/>
      <c r="PUE1" s="18"/>
      <c r="PUF1" s="18"/>
      <c r="PUG1" s="18"/>
      <c r="PUH1" s="18"/>
      <c r="PUI1" s="18"/>
      <c r="PUJ1" s="18"/>
      <c r="PUK1" s="18"/>
      <c r="PUL1" s="18"/>
      <c r="PUM1" s="18"/>
      <c r="PUN1" s="18"/>
      <c r="PUO1" s="18"/>
      <c r="PUP1" s="18"/>
      <c r="PUQ1" s="18"/>
      <c r="PUR1" s="18"/>
      <c r="PUS1" s="18"/>
      <c r="PUT1" s="18"/>
      <c r="PUU1" s="18"/>
      <c r="PUV1" s="18"/>
      <c r="PUW1" s="18"/>
      <c r="PUX1" s="18"/>
      <c r="PUY1" s="18"/>
      <c r="PUZ1" s="18"/>
      <c r="PVA1" s="18"/>
      <c r="PVB1" s="18"/>
      <c r="PVC1" s="18"/>
      <c r="PVD1" s="18"/>
      <c r="PVE1" s="18"/>
      <c r="PVF1" s="18"/>
      <c r="PVG1" s="18"/>
      <c r="PVH1" s="18"/>
      <c r="PVI1" s="18"/>
      <c r="PVJ1" s="18"/>
      <c r="PVK1" s="18"/>
      <c r="PVL1" s="18"/>
      <c r="PVM1" s="18"/>
      <c r="PVN1" s="18"/>
      <c r="PVO1" s="18"/>
      <c r="PVP1" s="18"/>
      <c r="PVQ1" s="18"/>
      <c r="PVR1" s="18"/>
      <c r="PVS1" s="18"/>
      <c r="PVT1" s="18"/>
      <c r="PVU1" s="18"/>
      <c r="PVV1" s="18"/>
      <c r="PVW1" s="18"/>
      <c r="PVX1" s="18"/>
      <c r="PVY1" s="18"/>
      <c r="PVZ1" s="18"/>
      <c r="PWA1" s="18"/>
      <c r="PWB1" s="18"/>
      <c r="PWC1" s="18"/>
      <c r="PWD1" s="18"/>
      <c r="PWE1" s="18"/>
      <c r="PWF1" s="18"/>
      <c r="PWG1" s="18"/>
      <c r="PWH1" s="18"/>
      <c r="PWI1" s="18"/>
      <c r="PWJ1" s="18"/>
      <c r="PWK1" s="18"/>
      <c r="PWL1" s="18"/>
      <c r="PWM1" s="18"/>
      <c r="PWN1" s="18"/>
      <c r="PWO1" s="18"/>
      <c r="PWP1" s="18"/>
      <c r="PWQ1" s="18"/>
      <c r="PWR1" s="18"/>
      <c r="PWS1" s="18"/>
      <c r="PWT1" s="18"/>
      <c r="PWU1" s="18"/>
      <c r="PWV1" s="18"/>
      <c r="PWW1" s="18"/>
      <c r="PWX1" s="18"/>
      <c r="PWY1" s="18"/>
      <c r="PWZ1" s="18"/>
      <c r="PXA1" s="18"/>
      <c r="PXB1" s="18"/>
      <c r="PXC1" s="18"/>
      <c r="PXD1" s="18"/>
      <c r="PXE1" s="18"/>
      <c r="PXF1" s="18"/>
      <c r="PXG1" s="18"/>
      <c r="PXH1" s="18"/>
      <c r="PXI1" s="18"/>
      <c r="PXJ1" s="18"/>
      <c r="PXK1" s="18"/>
      <c r="PXL1" s="18"/>
      <c r="PXM1" s="18"/>
      <c r="PXN1" s="18"/>
      <c r="PXO1" s="18"/>
      <c r="PXP1" s="18"/>
      <c r="PXQ1" s="18"/>
      <c r="PXR1" s="18"/>
      <c r="PXS1" s="18"/>
      <c r="PXT1" s="18"/>
      <c r="PXU1" s="18"/>
      <c r="PXV1" s="18"/>
      <c r="PXW1" s="18"/>
      <c r="PXX1" s="18"/>
      <c r="PXY1" s="18"/>
      <c r="PXZ1" s="18"/>
      <c r="PYA1" s="18"/>
      <c r="PYB1" s="18"/>
      <c r="PYC1" s="18"/>
      <c r="PYD1" s="18"/>
      <c r="PYE1" s="18"/>
      <c r="PYF1" s="18"/>
      <c r="PYG1" s="18"/>
      <c r="PYH1" s="18"/>
      <c r="PYI1" s="18"/>
      <c r="PYJ1" s="18"/>
      <c r="PYK1" s="18"/>
      <c r="PYL1" s="18"/>
      <c r="PYM1" s="18"/>
      <c r="PYN1" s="18"/>
      <c r="PYO1" s="18"/>
      <c r="PYP1" s="18"/>
      <c r="PYQ1" s="18"/>
      <c r="PYR1" s="18"/>
      <c r="PYS1" s="18"/>
      <c r="PYT1" s="18"/>
      <c r="PYU1" s="18"/>
      <c r="PYV1" s="18"/>
      <c r="PYW1" s="18"/>
      <c r="PYX1" s="18"/>
      <c r="PYY1" s="18"/>
      <c r="PYZ1" s="18"/>
      <c r="PZA1" s="18"/>
      <c r="PZB1" s="18"/>
      <c r="PZC1" s="18"/>
      <c r="PZD1" s="18"/>
      <c r="PZE1" s="18"/>
      <c r="PZF1" s="18"/>
      <c r="PZG1" s="18"/>
      <c r="PZH1" s="18"/>
      <c r="PZI1" s="18"/>
      <c r="PZJ1" s="18"/>
      <c r="PZK1" s="18"/>
      <c r="PZL1" s="18"/>
      <c r="PZM1" s="18"/>
      <c r="PZN1" s="18"/>
      <c r="PZO1" s="18"/>
      <c r="PZP1" s="18"/>
      <c r="PZQ1" s="18"/>
      <c r="PZR1" s="18"/>
      <c r="PZS1" s="18"/>
      <c r="PZT1" s="18"/>
      <c r="PZU1" s="18"/>
      <c r="PZV1" s="18"/>
      <c r="PZW1" s="18"/>
      <c r="PZX1" s="18"/>
      <c r="PZY1" s="18"/>
      <c r="PZZ1" s="18"/>
      <c r="QAA1" s="18"/>
      <c r="QAB1" s="18"/>
      <c r="QAC1" s="18"/>
      <c r="QAD1" s="18"/>
      <c r="QAE1" s="18"/>
      <c r="QAF1" s="18"/>
      <c r="QAG1" s="18"/>
      <c r="QAH1" s="18"/>
      <c r="QAI1" s="18"/>
      <c r="QAJ1" s="18"/>
      <c r="QAK1" s="18"/>
      <c r="QAL1" s="18"/>
      <c r="QAM1" s="18"/>
      <c r="QAN1" s="18"/>
      <c r="QAO1" s="18"/>
      <c r="QAP1" s="18"/>
      <c r="QAQ1" s="18"/>
      <c r="QAR1" s="18"/>
      <c r="QAS1" s="18"/>
      <c r="QAT1" s="18"/>
      <c r="QAU1" s="18"/>
      <c r="QAV1" s="18"/>
      <c r="QAW1" s="18"/>
      <c r="QAX1" s="18"/>
      <c r="QAY1" s="18"/>
      <c r="QAZ1" s="18"/>
      <c r="QBA1" s="18"/>
      <c r="QBB1" s="18"/>
      <c r="QBC1" s="18"/>
      <c r="QBD1" s="18"/>
      <c r="QBE1" s="18"/>
      <c r="QBF1" s="18"/>
      <c r="QBG1" s="18"/>
      <c r="QBH1" s="18"/>
      <c r="QBI1" s="18"/>
      <c r="QBJ1" s="18"/>
      <c r="QBK1" s="18"/>
      <c r="QBL1" s="18"/>
      <c r="QBM1" s="18"/>
      <c r="QBN1" s="18"/>
      <c r="QBO1" s="18"/>
      <c r="QBP1" s="18"/>
      <c r="QBQ1" s="18"/>
      <c r="QBR1" s="18"/>
      <c r="QBS1" s="18"/>
      <c r="QBT1" s="18"/>
      <c r="QBU1" s="18"/>
      <c r="QBV1" s="18"/>
      <c r="QBW1" s="18"/>
      <c r="QBX1" s="18"/>
      <c r="QBY1" s="18"/>
      <c r="QBZ1" s="18"/>
      <c r="QCA1" s="18"/>
      <c r="QCB1" s="18"/>
      <c r="QCC1" s="18"/>
      <c r="QCD1" s="18"/>
      <c r="QCE1" s="18"/>
      <c r="QCF1" s="18"/>
      <c r="QCG1" s="18"/>
      <c r="QCH1" s="18"/>
      <c r="QCI1" s="18"/>
      <c r="QCJ1" s="18"/>
      <c r="QCK1" s="18"/>
      <c r="QCL1" s="18"/>
      <c r="QCM1" s="18"/>
      <c r="QCN1" s="18"/>
      <c r="QCO1" s="18"/>
      <c r="QCP1" s="18"/>
      <c r="QCQ1" s="18"/>
      <c r="QCR1" s="18"/>
      <c r="QCS1" s="18"/>
      <c r="QCT1" s="18"/>
      <c r="QCU1" s="18"/>
      <c r="QCV1" s="18"/>
      <c r="QCW1" s="18"/>
      <c r="QCX1" s="18"/>
      <c r="QCY1" s="18"/>
      <c r="QCZ1" s="18"/>
      <c r="QDA1" s="18"/>
      <c r="QDB1" s="18"/>
      <c r="QDC1" s="18"/>
      <c r="QDD1" s="18"/>
      <c r="QDE1" s="18"/>
      <c r="QDF1" s="18"/>
      <c r="QDG1" s="18"/>
      <c r="QDH1" s="18"/>
      <c r="QDI1" s="18"/>
      <c r="QDJ1" s="18"/>
      <c r="QDK1" s="18"/>
      <c r="QDL1" s="18"/>
      <c r="QDM1" s="18"/>
      <c r="QDN1" s="18"/>
      <c r="QDO1" s="18"/>
      <c r="QDP1" s="18"/>
      <c r="QDQ1" s="18"/>
      <c r="QDR1" s="18"/>
      <c r="QDS1" s="18"/>
      <c r="QDT1" s="18"/>
      <c r="QDU1" s="18"/>
      <c r="QDV1" s="18"/>
      <c r="QDW1" s="18"/>
      <c r="QDX1" s="18"/>
      <c r="QDY1" s="18"/>
      <c r="QDZ1" s="18"/>
      <c r="QEA1" s="18"/>
      <c r="QEB1" s="18"/>
      <c r="QEC1" s="18"/>
      <c r="QED1" s="18"/>
      <c r="QEE1" s="18"/>
      <c r="QEF1" s="18"/>
      <c r="QEG1" s="18"/>
      <c r="QEH1" s="18"/>
      <c r="QEI1" s="18"/>
      <c r="QEJ1" s="18"/>
      <c r="QEK1" s="18"/>
      <c r="QEL1" s="18"/>
      <c r="QEM1" s="18"/>
      <c r="QEN1" s="18"/>
      <c r="QEO1" s="18"/>
      <c r="QEP1" s="18"/>
      <c r="QEQ1" s="18"/>
      <c r="QER1" s="18"/>
      <c r="QES1" s="18"/>
      <c r="QET1" s="18"/>
      <c r="QEU1" s="18"/>
      <c r="QEV1" s="18"/>
      <c r="QEW1" s="18"/>
      <c r="QEX1" s="18"/>
      <c r="QEY1" s="18"/>
      <c r="QEZ1" s="18"/>
      <c r="QFA1" s="18"/>
      <c r="QFB1" s="18"/>
      <c r="QFC1" s="18"/>
      <c r="QFD1" s="18"/>
      <c r="QFE1" s="18"/>
      <c r="QFF1" s="18"/>
      <c r="QFG1" s="18"/>
      <c r="QFH1" s="18"/>
      <c r="QFI1" s="18"/>
      <c r="QFJ1" s="18"/>
      <c r="QFK1" s="18"/>
      <c r="QFL1" s="18"/>
      <c r="QFM1" s="18"/>
      <c r="QFN1" s="18"/>
      <c r="QFO1" s="18"/>
      <c r="QFP1" s="18"/>
      <c r="QFQ1" s="18"/>
      <c r="QFR1" s="18"/>
      <c r="QFS1" s="18"/>
      <c r="QFT1" s="18"/>
      <c r="QFU1" s="18"/>
      <c r="QFV1" s="18"/>
      <c r="QFW1" s="18"/>
      <c r="QFX1" s="18"/>
      <c r="QFY1" s="18"/>
      <c r="QFZ1" s="18"/>
      <c r="QGA1" s="18"/>
      <c r="QGB1" s="18"/>
      <c r="QGC1" s="18"/>
      <c r="QGD1" s="18"/>
      <c r="QGE1" s="18"/>
      <c r="QGF1" s="18"/>
      <c r="QGG1" s="18"/>
      <c r="QGH1" s="18"/>
      <c r="QGI1" s="18"/>
      <c r="QGJ1" s="18"/>
      <c r="QGK1" s="18"/>
      <c r="QGL1" s="18"/>
      <c r="QGM1" s="18"/>
      <c r="QGN1" s="18"/>
      <c r="QGO1" s="18"/>
      <c r="QGP1" s="18"/>
      <c r="QGQ1" s="18"/>
      <c r="QGR1" s="18"/>
      <c r="QGS1" s="18"/>
      <c r="QGT1" s="18"/>
      <c r="QGU1" s="18"/>
      <c r="QGV1" s="18"/>
      <c r="QGW1" s="18"/>
      <c r="QGX1" s="18"/>
      <c r="QGY1" s="18"/>
      <c r="QGZ1" s="18"/>
      <c r="QHA1" s="18"/>
      <c r="QHB1" s="18"/>
      <c r="QHC1" s="18"/>
      <c r="QHD1" s="18"/>
      <c r="QHE1" s="18"/>
      <c r="QHF1" s="18"/>
      <c r="QHG1" s="18"/>
      <c r="QHH1" s="18"/>
      <c r="QHI1" s="18"/>
      <c r="QHJ1" s="18"/>
      <c r="QHK1" s="18"/>
      <c r="QHL1" s="18"/>
      <c r="QHM1" s="18"/>
      <c r="QHN1" s="18"/>
      <c r="QHO1" s="18"/>
      <c r="QHP1" s="18"/>
      <c r="QHQ1" s="18"/>
      <c r="QHR1" s="18"/>
      <c r="QHS1" s="18"/>
      <c r="QHT1" s="18"/>
      <c r="QHU1" s="18"/>
      <c r="QHV1" s="18"/>
      <c r="QHW1" s="18"/>
      <c r="QHX1" s="18"/>
      <c r="QHY1" s="18"/>
      <c r="QHZ1" s="18"/>
      <c r="QIA1" s="18"/>
      <c r="QIB1" s="18"/>
      <c r="QIC1" s="18"/>
      <c r="QID1" s="18"/>
      <c r="QIE1" s="18"/>
      <c r="QIF1" s="18"/>
      <c r="QIG1" s="18"/>
      <c r="QIH1" s="18"/>
      <c r="QII1" s="18"/>
      <c r="QIJ1" s="18"/>
      <c r="QIK1" s="18"/>
      <c r="QIL1" s="18"/>
      <c r="QIM1" s="18"/>
      <c r="QIN1" s="18"/>
      <c r="QIO1" s="18"/>
      <c r="QIP1" s="18"/>
      <c r="QIQ1" s="18"/>
      <c r="QIR1" s="18"/>
      <c r="QIS1" s="18"/>
      <c r="QIT1" s="18"/>
      <c r="QIU1" s="18"/>
      <c r="QIV1" s="18"/>
      <c r="QIW1" s="18"/>
      <c r="QIX1" s="18"/>
      <c r="QIY1" s="18"/>
      <c r="QIZ1" s="18"/>
      <c r="QJA1" s="18"/>
      <c r="QJB1" s="18"/>
      <c r="QJC1" s="18"/>
      <c r="QJD1" s="18"/>
      <c r="QJE1" s="18"/>
      <c r="QJF1" s="18"/>
      <c r="QJG1" s="18"/>
      <c r="QJH1" s="18"/>
      <c r="QJI1" s="18"/>
      <c r="QJJ1" s="18"/>
      <c r="QJK1" s="18"/>
      <c r="QJL1" s="18"/>
      <c r="QJM1" s="18"/>
      <c r="QJN1" s="18"/>
      <c r="QJO1" s="18"/>
      <c r="QJP1" s="18"/>
      <c r="QJQ1" s="18"/>
      <c r="QJR1" s="18"/>
      <c r="QJS1" s="18"/>
      <c r="QJT1" s="18"/>
      <c r="QJU1" s="18"/>
      <c r="QJV1" s="18"/>
      <c r="QJW1" s="18"/>
      <c r="QJX1" s="18"/>
      <c r="QJY1" s="18"/>
      <c r="QJZ1" s="18"/>
      <c r="QKA1" s="18"/>
      <c r="QKB1" s="18"/>
      <c r="QKC1" s="18"/>
      <c r="QKD1" s="18"/>
      <c r="QKE1" s="18"/>
      <c r="QKF1" s="18"/>
      <c r="QKG1" s="18"/>
      <c r="QKH1" s="18"/>
      <c r="QKI1" s="18"/>
      <c r="QKJ1" s="18"/>
      <c r="QKK1" s="18"/>
      <c r="QKL1" s="18"/>
      <c r="QKM1" s="18"/>
      <c r="QKN1" s="18"/>
      <c r="QKO1" s="18"/>
      <c r="QKP1" s="18"/>
      <c r="QKQ1" s="18"/>
      <c r="QKR1" s="18"/>
      <c r="QKS1" s="18"/>
      <c r="QKT1" s="18"/>
      <c r="QKU1" s="18"/>
      <c r="QKV1" s="18"/>
      <c r="QKW1" s="18"/>
      <c r="QKX1" s="18"/>
      <c r="QKY1" s="18"/>
      <c r="QKZ1" s="18"/>
      <c r="QLA1" s="18"/>
      <c r="QLB1" s="18"/>
      <c r="QLC1" s="18"/>
      <c r="QLD1" s="18"/>
      <c r="QLE1" s="18"/>
      <c r="QLF1" s="18"/>
      <c r="QLG1" s="18"/>
      <c r="QLH1" s="18"/>
      <c r="QLI1" s="18"/>
      <c r="QLJ1" s="18"/>
      <c r="QLK1" s="18"/>
      <c r="QLL1" s="18"/>
      <c r="QLM1" s="18"/>
      <c r="QLN1" s="18"/>
      <c r="QLO1" s="18"/>
      <c r="QLP1" s="18"/>
      <c r="QLQ1" s="18"/>
      <c r="QLR1" s="18"/>
      <c r="QLS1" s="18"/>
      <c r="QLT1" s="18"/>
      <c r="QLU1" s="18"/>
      <c r="QLV1" s="18"/>
      <c r="QLW1" s="18"/>
      <c r="QLX1" s="18"/>
      <c r="QLY1" s="18"/>
      <c r="QLZ1" s="18"/>
      <c r="QMA1" s="18"/>
      <c r="QMB1" s="18"/>
      <c r="QMC1" s="18"/>
      <c r="QMD1" s="18"/>
      <c r="QME1" s="18"/>
      <c r="QMF1" s="18"/>
      <c r="QMG1" s="18"/>
      <c r="QMH1" s="18"/>
      <c r="QMI1" s="18"/>
      <c r="QMJ1" s="18"/>
      <c r="QMK1" s="18"/>
      <c r="QML1" s="18"/>
      <c r="QMM1" s="18"/>
      <c r="QMN1" s="18"/>
      <c r="QMO1" s="18"/>
      <c r="QMP1" s="18"/>
      <c r="QMQ1" s="18"/>
      <c r="QMR1" s="18"/>
      <c r="QMS1" s="18"/>
      <c r="QMT1" s="18"/>
      <c r="QMU1" s="18"/>
      <c r="QMV1" s="18"/>
      <c r="QMW1" s="18"/>
      <c r="QMX1" s="18"/>
      <c r="QMY1" s="18"/>
      <c r="QMZ1" s="18"/>
      <c r="QNA1" s="18"/>
      <c r="QNB1" s="18"/>
      <c r="QNC1" s="18"/>
      <c r="QND1" s="18"/>
      <c r="QNE1" s="18"/>
      <c r="QNF1" s="18"/>
      <c r="QNG1" s="18"/>
      <c r="QNH1" s="18"/>
      <c r="QNI1" s="18"/>
      <c r="QNJ1" s="18"/>
      <c r="QNK1" s="18"/>
      <c r="QNL1" s="18"/>
      <c r="QNM1" s="18"/>
      <c r="QNN1" s="18"/>
      <c r="QNO1" s="18"/>
      <c r="QNP1" s="18"/>
      <c r="QNQ1" s="18"/>
      <c r="QNR1" s="18"/>
      <c r="QNS1" s="18"/>
      <c r="QNT1" s="18"/>
      <c r="QNU1" s="18"/>
      <c r="QNV1" s="18"/>
      <c r="QNW1" s="18"/>
      <c r="QNX1" s="18"/>
      <c r="QNY1" s="18"/>
      <c r="QNZ1" s="18"/>
      <c r="QOA1" s="18"/>
      <c r="QOB1" s="18"/>
      <c r="QOC1" s="18"/>
      <c r="QOD1" s="18"/>
      <c r="QOE1" s="18"/>
      <c r="QOF1" s="18"/>
      <c r="QOG1" s="18"/>
      <c r="QOH1" s="18"/>
      <c r="QOI1" s="18"/>
      <c r="QOJ1" s="18"/>
      <c r="QOK1" s="18"/>
      <c r="QOL1" s="18"/>
      <c r="QOM1" s="18"/>
      <c r="QON1" s="18"/>
      <c r="QOO1" s="18"/>
      <c r="QOP1" s="18"/>
      <c r="QOQ1" s="18"/>
      <c r="QOR1" s="18"/>
      <c r="QOS1" s="18"/>
      <c r="QOT1" s="18"/>
      <c r="QOU1" s="18"/>
      <c r="QOV1" s="18"/>
      <c r="QOW1" s="18"/>
      <c r="QOX1" s="18"/>
      <c r="QOY1" s="18"/>
      <c r="QOZ1" s="18"/>
      <c r="QPA1" s="18"/>
      <c r="QPB1" s="18"/>
      <c r="QPC1" s="18"/>
      <c r="QPD1" s="18"/>
      <c r="QPE1" s="18"/>
      <c r="QPF1" s="18"/>
      <c r="QPG1" s="18"/>
      <c r="QPH1" s="18"/>
      <c r="QPI1" s="18"/>
      <c r="QPJ1" s="18"/>
      <c r="QPK1" s="18"/>
      <c r="QPL1" s="18"/>
      <c r="QPM1" s="18"/>
      <c r="QPN1" s="18"/>
      <c r="QPO1" s="18"/>
      <c r="QPP1" s="18"/>
      <c r="QPQ1" s="18"/>
      <c r="QPR1" s="18"/>
      <c r="QPS1" s="18"/>
      <c r="QPT1" s="18"/>
      <c r="QPU1" s="18"/>
      <c r="QPV1" s="18"/>
      <c r="QPW1" s="18"/>
      <c r="QPX1" s="18"/>
      <c r="QPY1" s="18"/>
      <c r="QPZ1" s="18"/>
      <c r="QQA1" s="18"/>
      <c r="QQB1" s="18"/>
      <c r="QQC1" s="18"/>
      <c r="QQD1" s="18"/>
      <c r="QQE1" s="18"/>
      <c r="QQF1" s="18"/>
      <c r="QQG1" s="18"/>
      <c r="QQH1" s="18"/>
      <c r="QQI1" s="18"/>
      <c r="QQJ1" s="18"/>
      <c r="QQK1" s="18"/>
      <c r="QQL1" s="18"/>
      <c r="QQM1" s="18"/>
      <c r="QQN1" s="18"/>
      <c r="QQO1" s="18"/>
      <c r="QQP1" s="18"/>
      <c r="QQQ1" s="18"/>
      <c r="QQR1" s="18"/>
      <c r="QQS1" s="18"/>
      <c r="QQT1" s="18"/>
      <c r="QQU1" s="18"/>
      <c r="QQV1" s="18"/>
      <c r="QQW1" s="18"/>
      <c r="QQX1" s="18"/>
      <c r="QQY1" s="18"/>
      <c r="QQZ1" s="18"/>
      <c r="QRA1" s="18"/>
      <c r="QRB1" s="18"/>
      <c r="QRC1" s="18"/>
      <c r="QRD1" s="18"/>
      <c r="QRE1" s="18"/>
      <c r="QRF1" s="18"/>
      <c r="QRG1" s="18"/>
      <c r="QRH1" s="18"/>
      <c r="QRI1" s="18"/>
      <c r="QRJ1" s="18"/>
      <c r="QRK1" s="18"/>
      <c r="QRL1" s="18"/>
      <c r="QRM1" s="18"/>
      <c r="QRN1" s="18"/>
      <c r="QRO1" s="18"/>
      <c r="QRP1" s="18"/>
      <c r="QRQ1" s="18"/>
      <c r="QRR1" s="18"/>
      <c r="QRS1" s="18"/>
      <c r="QRT1" s="18"/>
      <c r="QRU1" s="18"/>
      <c r="QRV1" s="18"/>
      <c r="QRW1" s="18"/>
      <c r="QRX1" s="18"/>
      <c r="QRY1" s="18"/>
      <c r="QRZ1" s="18"/>
      <c r="QSA1" s="18"/>
      <c r="QSB1" s="18"/>
      <c r="QSC1" s="18"/>
      <c r="QSD1" s="18"/>
      <c r="QSE1" s="18"/>
      <c r="QSF1" s="18"/>
      <c r="QSG1" s="18"/>
      <c r="QSH1" s="18"/>
      <c r="QSI1" s="18"/>
      <c r="QSJ1" s="18"/>
      <c r="QSK1" s="18"/>
      <c r="QSL1" s="18"/>
      <c r="QSM1" s="18"/>
      <c r="QSN1" s="18"/>
      <c r="QSO1" s="18"/>
      <c r="QSP1" s="18"/>
      <c r="QSQ1" s="18"/>
      <c r="QSR1" s="18"/>
      <c r="QSS1" s="18"/>
      <c r="QST1" s="18"/>
      <c r="QSU1" s="18"/>
      <c r="QSV1" s="18"/>
      <c r="QSW1" s="18"/>
      <c r="QSX1" s="18"/>
      <c r="QSY1" s="18"/>
      <c r="QSZ1" s="18"/>
      <c r="QTA1" s="18"/>
      <c r="QTB1" s="18"/>
      <c r="QTC1" s="18"/>
      <c r="QTD1" s="18"/>
      <c r="QTE1" s="18"/>
      <c r="QTF1" s="18"/>
      <c r="QTG1" s="18"/>
      <c r="QTH1" s="18"/>
      <c r="QTI1" s="18"/>
      <c r="QTJ1" s="18"/>
      <c r="QTK1" s="18"/>
      <c r="QTL1" s="18"/>
      <c r="QTM1" s="18"/>
      <c r="QTN1" s="18"/>
      <c r="QTO1" s="18"/>
      <c r="QTP1" s="18"/>
      <c r="QTQ1" s="18"/>
      <c r="QTR1" s="18"/>
      <c r="QTS1" s="18"/>
      <c r="QTT1" s="18"/>
      <c r="QTU1" s="18"/>
      <c r="QTV1" s="18"/>
      <c r="QTW1" s="18"/>
      <c r="QTX1" s="18"/>
      <c r="QTY1" s="18"/>
      <c r="QTZ1" s="18"/>
      <c r="QUA1" s="18"/>
      <c r="QUB1" s="18"/>
      <c r="QUC1" s="18"/>
      <c r="QUD1" s="18"/>
      <c r="QUE1" s="18"/>
      <c r="QUF1" s="18"/>
      <c r="QUG1" s="18"/>
      <c r="QUH1" s="18"/>
      <c r="QUI1" s="18"/>
      <c r="QUJ1" s="18"/>
      <c r="QUK1" s="18"/>
      <c r="QUL1" s="18"/>
      <c r="QUM1" s="18"/>
      <c r="QUN1" s="18"/>
      <c r="QUO1" s="18"/>
      <c r="QUP1" s="18"/>
      <c r="QUQ1" s="18"/>
      <c r="QUR1" s="18"/>
      <c r="QUS1" s="18"/>
      <c r="QUT1" s="18"/>
      <c r="QUU1" s="18"/>
      <c r="QUV1" s="18"/>
      <c r="QUW1" s="18"/>
      <c r="QUX1" s="18"/>
      <c r="QUY1" s="18"/>
      <c r="QUZ1" s="18"/>
      <c r="QVA1" s="18"/>
      <c r="QVB1" s="18"/>
      <c r="QVC1" s="18"/>
      <c r="QVD1" s="18"/>
      <c r="QVE1" s="18"/>
      <c r="QVF1" s="18"/>
      <c r="QVG1" s="18"/>
      <c r="QVH1" s="18"/>
      <c r="QVI1" s="18"/>
      <c r="QVJ1" s="18"/>
      <c r="QVK1" s="18"/>
      <c r="QVL1" s="18"/>
      <c r="QVM1" s="18"/>
      <c r="QVN1" s="18"/>
      <c r="QVO1" s="18"/>
      <c r="QVP1" s="18"/>
      <c r="QVQ1" s="18"/>
      <c r="QVR1" s="18"/>
      <c r="QVS1" s="18"/>
      <c r="QVT1" s="18"/>
      <c r="QVU1" s="18"/>
      <c r="QVV1" s="18"/>
      <c r="QVW1" s="18"/>
      <c r="QVX1" s="18"/>
      <c r="QVY1" s="18"/>
      <c r="QVZ1" s="18"/>
      <c r="QWA1" s="18"/>
      <c r="QWB1" s="18"/>
      <c r="QWC1" s="18"/>
      <c r="QWD1" s="18"/>
      <c r="QWE1" s="18"/>
      <c r="QWF1" s="18"/>
      <c r="QWG1" s="18"/>
      <c r="QWH1" s="18"/>
      <c r="QWI1" s="18"/>
      <c r="QWJ1" s="18"/>
      <c r="QWK1" s="18"/>
      <c r="QWL1" s="18"/>
      <c r="QWM1" s="18"/>
      <c r="QWN1" s="18"/>
      <c r="QWO1" s="18"/>
      <c r="QWP1" s="18"/>
      <c r="QWQ1" s="18"/>
      <c r="QWR1" s="18"/>
      <c r="QWS1" s="18"/>
      <c r="QWT1" s="18"/>
      <c r="QWU1" s="18"/>
      <c r="QWV1" s="18"/>
      <c r="QWW1" s="18"/>
      <c r="QWX1" s="18"/>
      <c r="QWY1" s="18"/>
      <c r="QWZ1" s="18"/>
      <c r="QXA1" s="18"/>
      <c r="QXB1" s="18"/>
      <c r="QXC1" s="18"/>
      <c r="QXD1" s="18"/>
      <c r="QXE1" s="18"/>
      <c r="QXF1" s="18"/>
      <c r="QXG1" s="18"/>
      <c r="QXH1" s="18"/>
      <c r="QXI1" s="18"/>
      <c r="QXJ1" s="18"/>
      <c r="QXK1" s="18"/>
      <c r="QXL1" s="18"/>
      <c r="QXM1" s="18"/>
      <c r="QXN1" s="18"/>
      <c r="QXO1" s="18"/>
      <c r="QXP1" s="18"/>
      <c r="QXQ1" s="18"/>
      <c r="QXR1" s="18"/>
      <c r="QXS1" s="18"/>
      <c r="QXT1" s="18"/>
      <c r="QXU1" s="18"/>
      <c r="QXV1" s="18"/>
      <c r="QXW1" s="18"/>
      <c r="QXX1" s="18"/>
      <c r="QXY1" s="18"/>
      <c r="QXZ1" s="18"/>
      <c r="QYA1" s="18"/>
      <c r="QYB1" s="18"/>
      <c r="QYC1" s="18"/>
      <c r="QYD1" s="18"/>
      <c r="QYE1" s="18"/>
      <c r="QYF1" s="18"/>
      <c r="QYG1" s="18"/>
      <c r="QYH1" s="18"/>
      <c r="QYI1" s="18"/>
      <c r="QYJ1" s="18"/>
      <c r="QYK1" s="18"/>
      <c r="QYL1" s="18"/>
      <c r="QYM1" s="18"/>
      <c r="QYN1" s="18"/>
      <c r="QYO1" s="18"/>
      <c r="QYP1" s="18"/>
      <c r="QYQ1" s="18"/>
      <c r="QYR1" s="18"/>
      <c r="QYS1" s="18"/>
      <c r="QYT1" s="18"/>
      <c r="QYU1" s="18"/>
      <c r="QYV1" s="18"/>
      <c r="QYW1" s="18"/>
      <c r="QYX1" s="18"/>
      <c r="QYY1" s="18"/>
      <c r="QYZ1" s="18"/>
      <c r="QZA1" s="18"/>
      <c r="QZB1" s="18"/>
      <c r="QZC1" s="18"/>
      <c r="QZD1" s="18"/>
      <c r="QZE1" s="18"/>
      <c r="QZF1" s="18"/>
      <c r="QZG1" s="18"/>
      <c r="QZH1" s="18"/>
      <c r="QZI1" s="18"/>
      <c r="QZJ1" s="18"/>
      <c r="QZK1" s="18"/>
      <c r="QZL1" s="18"/>
      <c r="QZM1" s="18"/>
      <c r="QZN1" s="18"/>
      <c r="QZO1" s="18"/>
      <c r="QZP1" s="18"/>
      <c r="QZQ1" s="18"/>
      <c r="QZR1" s="18"/>
      <c r="QZS1" s="18"/>
      <c r="QZT1" s="18"/>
      <c r="QZU1" s="18"/>
      <c r="QZV1" s="18"/>
      <c r="QZW1" s="18"/>
      <c r="QZX1" s="18"/>
      <c r="QZY1" s="18"/>
      <c r="QZZ1" s="18"/>
      <c r="RAA1" s="18"/>
      <c r="RAB1" s="18"/>
      <c r="RAC1" s="18"/>
      <c r="RAD1" s="18"/>
      <c r="RAE1" s="18"/>
      <c r="RAF1" s="18"/>
      <c r="RAG1" s="18"/>
      <c r="RAH1" s="18"/>
      <c r="RAI1" s="18"/>
      <c r="RAJ1" s="18"/>
      <c r="RAK1" s="18"/>
      <c r="RAL1" s="18"/>
      <c r="RAM1" s="18"/>
      <c r="RAN1" s="18"/>
      <c r="RAO1" s="18"/>
      <c r="RAP1" s="18"/>
      <c r="RAQ1" s="18"/>
      <c r="RAR1" s="18"/>
      <c r="RAS1" s="18"/>
      <c r="RAT1" s="18"/>
      <c r="RAU1" s="18"/>
      <c r="RAV1" s="18"/>
      <c r="RAW1" s="18"/>
      <c r="RAX1" s="18"/>
      <c r="RAY1" s="18"/>
      <c r="RAZ1" s="18"/>
      <c r="RBA1" s="18"/>
      <c r="RBB1" s="18"/>
      <c r="RBC1" s="18"/>
      <c r="RBD1" s="18"/>
      <c r="RBE1" s="18"/>
      <c r="RBF1" s="18"/>
      <c r="RBG1" s="18"/>
      <c r="RBH1" s="18"/>
      <c r="RBI1" s="18"/>
      <c r="RBJ1" s="18"/>
      <c r="RBK1" s="18"/>
      <c r="RBL1" s="18"/>
      <c r="RBM1" s="18"/>
      <c r="RBN1" s="18"/>
      <c r="RBO1" s="18"/>
      <c r="RBP1" s="18"/>
      <c r="RBQ1" s="18"/>
      <c r="RBR1" s="18"/>
      <c r="RBS1" s="18"/>
      <c r="RBT1" s="18"/>
      <c r="RBU1" s="18"/>
      <c r="RBV1" s="18"/>
      <c r="RBW1" s="18"/>
      <c r="RBX1" s="18"/>
      <c r="RBY1" s="18"/>
      <c r="RBZ1" s="18"/>
      <c r="RCA1" s="18"/>
      <c r="RCB1" s="18"/>
      <c r="RCC1" s="18"/>
      <c r="RCD1" s="18"/>
      <c r="RCE1" s="18"/>
      <c r="RCF1" s="18"/>
      <c r="RCG1" s="18"/>
      <c r="RCH1" s="18"/>
      <c r="RCI1" s="18"/>
      <c r="RCJ1" s="18"/>
      <c r="RCK1" s="18"/>
      <c r="RCL1" s="18"/>
      <c r="RCM1" s="18"/>
      <c r="RCN1" s="18"/>
      <c r="RCO1" s="18"/>
      <c r="RCP1" s="18"/>
      <c r="RCQ1" s="18"/>
      <c r="RCR1" s="18"/>
      <c r="RCS1" s="18"/>
      <c r="RCT1" s="18"/>
      <c r="RCU1" s="18"/>
      <c r="RCV1" s="18"/>
      <c r="RCW1" s="18"/>
      <c r="RCX1" s="18"/>
      <c r="RCY1" s="18"/>
      <c r="RCZ1" s="18"/>
      <c r="RDA1" s="18"/>
      <c r="RDB1" s="18"/>
      <c r="RDC1" s="18"/>
      <c r="RDD1" s="18"/>
      <c r="RDE1" s="18"/>
      <c r="RDF1" s="18"/>
      <c r="RDG1" s="18"/>
      <c r="RDH1" s="18"/>
      <c r="RDI1" s="18"/>
      <c r="RDJ1" s="18"/>
      <c r="RDK1" s="18"/>
      <c r="RDL1" s="18"/>
      <c r="RDM1" s="18"/>
      <c r="RDN1" s="18"/>
      <c r="RDO1" s="18"/>
      <c r="RDP1" s="18"/>
      <c r="RDQ1" s="18"/>
      <c r="RDR1" s="18"/>
      <c r="RDS1" s="18"/>
      <c r="RDT1" s="18"/>
      <c r="RDU1" s="18"/>
      <c r="RDV1" s="18"/>
      <c r="RDW1" s="18"/>
      <c r="RDX1" s="18"/>
      <c r="RDY1" s="18"/>
      <c r="RDZ1" s="18"/>
      <c r="REA1" s="18"/>
      <c r="REB1" s="18"/>
      <c r="REC1" s="18"/>
      <c r="RED1" s="18"/>
      <c r="REE1" s="18"/>
      <c r="REF1" s="18"/>
      <c r="REG1" s="18"/>
      <c r="REH1" s="18"/>
      <c r="REI1" s="18"/>
      <c r="REJ1" s="18"/>
      <c r="REK1" s="18"/>
      <c r="REL1" s="18"/>
      <c r="REM1" s="18"/>
      <c r="REN1" s="18"/>
      <c r="REO1" s="18"/>
      <c r="REP1" s="18"/>
      <c r="REQ1" s="18"/>
      <c r="RER1" s="18"/>
      <c r="RES1" s="18"/>
      <c r="RET1" s="18"/>
      <c r="REU1" s="18"/>
      <c r="REV1" s="18"/>
      <c r="REW1" s="18"/>
      <c r="REX1" s="18"/>
      <c r="REY1" s="18"/>
      <c r="REZ1" s="18"/>
      <c r="RFA1" s="18"/>
      <c r="RFB1" s="18"/>
      <c r="RFC1" s="18"/>
      <c r="RFD1" s="18"/>
      <c r="RFE1" s="18"/>
      <c r="RFF1" s="18"/>
      <c r="RFG1" s="18"/>
      <c r="RFH1" s="18"/>
      <c r="RFI1" s="18"/>
      <c r="RFJ1" s="18"/>
      <c r="RFK1" s="18"/>
      <c r="RFL1" s="18"/>
      <c r="RFM1" s="18"/>
      <c r="RFN1" s="18"/>
      <c r="RFO1" s="18"/>
      <c r="RFP1" s="18"/>
      <c r="RFQ1" s="18"/>
      <c r="RFR1" s="18"/>
      <c r="RFS1" s="18"/>
      <c r="RFT1" s="18"/>
      <c r="RFU1" s="18"/>
      <c r="RFV1" s="18"/>
      <c r="RFW1" s="18"/>
      <c r="RFX1" s="18"/>
      <c r="RFY1" s="18"/>
      <c r="RFZ1" s="18"/>
      <c r="RGA1" s="18"/>
      <c r="RGB1" s="18"/>
      <c r="RGC1" s="18"/>
      <c r="RGD1" s="18"/>
      <c r="RGE1" s="18"/>
      <c r="RGF1" s="18"/>
      <c r="RGG1" s="18"/>
      <c r="RGH1" s="18"/>
      <c r="RGI1" s="18"/>
      <c r="RGJ1" s="18"/>
      <c r="RGK1" s="18"/>
      <c r="RGL1" s="18"/>
      <c r="RGM1" s="18"/>
      <c r="RGN1" s="18"/>
      <c r="RGO1" s="18"/>
      <c r="RGP1" s="18"/>
      <c r="RGQ1" s="18"/>
      <c r="RGR1" s="18"/>
      <c r="RGS1" s="18"/>
      <c r="RGT1" s="18"/>
      <c r="RGU1" s="18"/>
      <c r="RGV1" s="18"/>
      <c r="RGW1" s="18"/>
      <c r="RGX1" s="18"/>
      <c r="RGY1" s="18"/>
      <c r="RGZ1" s="18"/>
      <c r="RHA1" s="18"/>
      <c r="RHB1" s="18"/>
      <c r="RHC1" s="18"/>
      <c r="RHD1" s="18"/>
      <c r="RHE1" s="18"/>
      <c r="RHF1" s="18"/>
      <c r="RHG1" s="18"/>
      <c r="RHH1" s="18"/>
      <c r="RHI1" s="18"/>
      <c r="RHJ1" s="18"/>
      <c r="RHK1" s="18"/>
      <c r="RHL1" s="18"/>
      <c r="RHM1" s="18"/>
      <c r="RHN1" s="18"/>
      <c r="RHO1" s="18"/>
      <c r="RHP1" s="18"/>
      <c r="RHQ1" s="18"/>
      <c r="RHR1" s="18"/>
      <c r="RHS1" s="18"/>
      <c r="RHT1" s="18"/>
      <c r="RHU1" s="18"/>
      <c r="RHV1" s="18"/>
      <c r="RHW1" s="18"/>
      <c r="RHX1" s="18"/>
      <c r="RHY1" s="18"/>
      <c r="RHZ1" s="18"/>
      <c r="RIA1" s="18"/>
      <c r="RIB1" s="18"/>
      <c r="RIC1" s="18"/>
      <c r="RID1" s="18"/>
      <c r="RIE1" s="18"/>
      <c r="RIF1" s="18"/>
      <c r="RIG1" s="18"/>
      <c r="RIH1" s="18"/>
      <c r="RII1" s="18"/>
      <c r="RIJ1" s="18"/>
      <c r="RIK1" s="18"/>
      <c r="RIL1" s="18"/>
      <c r="RIM1" s="18"/>
      <c r="RIN1" s="18"/>
      <c r="RIO1" s="18"/>
      <c r="RIP1" s="18"/>
      <c r="RIQ1" s="18"/>
      <c r="RIR1" s="18"/>
      <c r="RIS1" s="18"/>
      <c r="RIT1" s="18"/>
      <c r="RIU1" s="18"/>
      <c r="RIV1" s="18"/>
      <c r="RIW1" s="18"/>
      <c r="RIX1" s="18"/>
      <c r="RIY1" s="18"/>
      <c r="RIZ1" s="18"/>
      <c r="RJA1" s="18"/>
      <c r="RJB1" s="18"/>
      <c r="RJC1" s="18"/>
      <c r="RJD1" s="18"/>
      <c r="RJE1" s="18"/>
      <c r="RJF1" s="18"/>
      <c r="RJG1" s="18"/>
      <c r="RJH1" s="18"/>
      <c r="RJI1" s="18"/>
      <c r="RJJ1" s="18"/>
      <c r="RJK1" s="18"/>
      <c r="RJL1" s="18"/>
      <c r="RJM1" s="18"/>
      <c r="RJN1" s="18"/>
      <c r="RJO1" s="18"/>
      <c r="RJP1" s="18"/>
      <c r="RJQ1" s="18"/>
      <c r="RJR1" s="18"/>
      <c r="RJS1" s="18"/>
      <c r="RJT1" s="18"/>
      <c r="RJU1" s="18"/>
      <c r="RJV1" s="18"/>
      <c r="RJW1" s="18"/>
      <c r="RJX1" s="18"/>
      <c r="RJY1" s="18"/>
      <c r="RJZ1" s="18"/>
      <c r="RKA1" s="18"/>
      <c r="RKB1" s="18"/>
      <c r="RKC1" s="18"/>
      <c r="RKD1" s="18"/>
      <c r="RKE1" s="18"/>
      <c r="RKF1" s="18"/>
      <c r="RKG1" s="18"/>
      <c r="RKH1" s="18"/>
      <c r="RKI1" s="18"/>
      <c r="RKJ1" s="18"/>
      <c r="RKK1" s="18"/>
      <c r="RKL1" s="18"/>
      <c r="RKM1" s="18"/>
      <c r="RKN1" s="18"/>
      <c r="RKO1" s="18"/>
      <c r="RKP1" s="18"/>
      <c r="RKQ1" s="18"/>
      <c r="RKR1" s="18"/>
      <c r="RKS1" s="18"/>
      <c r="RKT1" s="18"/>
      <c r="RKU1" s="18"/>
      <c r="RKV1" s="18"/>
      <c r="RKW1" s="18"/>
      <c r="RKX1" s="18"/>
      <c r="RKY1" s="18"/>
      <c r="RKZ1" s="18"/>
      <c r="RLA1" s="18"/>
      <c r="RLB1" s="18"/>
      <c r="RLC1" s="18"/>
      <c r="RLD1" s="18"/>
      <c r="RLE1" s="18"/>
      <c r="RLF1" s="18"/>
      <c r="RLG1" s="18"/>
      <c r="RLH1" s="18"/>
      <c r="RLI1" s="18"/>
      <c r="RLJ1" s="18"/>
      <c r="RLK1" s="18"/>
      <c r="RLL1" s="18"/>
      <c r="RLM1" s="18"/>
      <c r="RLN1" s="18"/>
      <c r="RLO1" s="18"/>
      <c r="RLP1" s="18"/>
      <c r="RLQ1" s="18"/>
      <c r="RLR1" s="18"/>
      <c r="RLS1" s="18"/>
      <c r="RLT1" s="18"/>
      <c r="RLU1" s="18"/>
      <c r="RLV1" s="18"/>
      <c r="RLW1" s="18"/>
      <c r="RLX1" s="18"/>
      <c r="RLY1" s="18"/>
      <c r="RLZ1" s="18"/>
      <c r="RMA1" s="18"/>
      <c r="RMB1" s="18"/>
      <c r="RMC1" s="18"/>
      <c r="RMD1" s="18"/>
      <c r="RME1" s="18"/>
      <c r="RMF1" s="18"/>
      <c r="RMG1" s="18"/>
      <c r="RMH1" s="18"/>
      <c r="RMI1" s="18"/>
      <c r="RMJ1" s="18"/>
      <c r="RMK1" s="18"/>
      <c r="RML1" s="18"/>
      <c r="RMM1" s="18"/>
      <c r="RMN1" s="18"/>
      <c r="RMO1" s="18"/>
      <c r="RMP1" s="18"/>
      <c r="RMQ1" s="18"/>
      <c r="RMR1" s="18"/>
      <c r="RMS1" s="18"/>
      <c r="RMT1" s="18"/>
      <c r="RMU1" s="18"/>
      <c r="RMV1" s="18"/>
      <c r="RMW1" s="18"/>
      <c r="RMX1" s="18"/>
      <c r="RMY1" s="18"/>
      <c r="RMZ1" s="18"/>
      <c r="RNA1" s="18"/>
      <c r="RNB1" s="18"/>
      <c r="RNC1" s="18"/>
      <c r="RND1" s="18"/>
      <c r="RNE1" s="18"/>
      <c r="RNF1" s="18"/>
      <c r="RNG1" s="18"/>
      <c r="RNH1" s="18"/>
      <c r="RNI1" s="18"/>
      <c r="RNJ1" s="18"/>
      <c r="RNK1" s="18"/>
      <c r="RNL1" s="18"/>
      <c r="RNM1" s="18"/>
      <c r="RNN1" s="18"/>
      <c r="RNO1" s="18"/>
      <c r="RNP1" s="18"/>
      <c r="RNQ1" s="18"/>
      <c r="RNR1" s="18"/>
      <c r="RNS1" s="18"/>
      <c r="RNT1" s="18"/>
      <c r="RNU1" s="18"/>
      <c r="RNV1" s="18"/>
      <c r="RNW1" s="18"/>
      <c r="RNX1" s="18"/>
      <c r="RNY1" s="18"/>
      <c r="RNZ1" s="18"/>
      <c r="ROA1" s="18"/>
      <c r="ROB1" s="18"/>
      <c r="ROC1" s="18"/>
      <c r="ROD1" s="18"/>
      <c r="ROE1" s="18"/>
      <c r="ROF1" s="18"/>
      <c r="ROG1" s="18"/>
      <c r="ROH1" s="18"/>
      <c r="ROI1" s="18"/>
      <c r="ROJ1" s="18"/>
      <c r="ROK1" s="18"/>
      <c r="ROL1" s="18"/>
      <c r="ROM1" s="18"/>
      <c r="RON1" s="18"/>
      <c r="ROO1" s="18"/>
      <c r="ROP1" s="18"/>
      <c r="ROQ1" s="18"/>
      <c r="ROR1" s="18"/>
      <c r="ROS1" s="18"/>
      <c r="ROT1" s="18"/>
      <c r="ROU1" s="18"/>
      <c r="ROV1" s="18"/>
      <c r="ROW1" s="18"/>
      <c r="ROX1" s="18"/>
      <c r="ROY1" s="18"/>
      <c r="ROZ1" s="18"/>
      <c r="RPA1" s="18"/>
      <c r="RPB1" s="18"/>
      <c r="RPC1" s="18"/>
      <c r="RPD1" s="18"/>
      <c r="RPE1" s="18"/>
      <c r="RPF1" s="18"/>
      <c r="RPG1" s="18"/>
      <c r="RPH1" s="18"/>
      <c r="RPI1" s="18"/>
      <c r="RPJ1" s="18"/>
      <c r="RPK1" s="18"/>
      <c r="RPL1" s="18"/>
      <c r="RPM1" s="18"/>
      <c r="RPN1" s="18"/>
      <c r="RPO1" s="18"/>
      <c r="RPP1" s="18"/>
      <c r="RPQ1" s="18"/>
      <c r="RPR1" s="18"/>
      <c r="RPS1" s="18"/>
      <c r="RPT1" s="18"/>
      <c r="RPU1" s="18"/>
      <c r="RPV1" s="18"/>
      <c r="RPW1" s="18"/>
      <c r="RPX1" s="18"/>
      <c r="RPY1" s="18"/>
      <c r="RPZ1" s="18"/>
      <c r="RQA1" s="18"/>
      <c r="RQB1" s="18"/>
      <c r="RQC1" s="18"/>
      <c r="RQD1" s="18"/>
      <c r="RQE1" s="18"/>
      <c r="RQF1" s="18"/>
      <c r="RQG1" s="18"/>
      <c r="RQH1" s="18"/>
      <c r="RQI1" s="18"/>
      <c r="RQJ1" s="18"/>
      <c r="RQK1" s="18"/>
      <c r="RQL1" s="18"/>
      <c r="RQM1" s="18"/>
      <c r="RQN1" s="18"/>
      <c r="RQO1" s="18"/>
      <c r="RQP1" s="18"/>
      <c r="RQQ1" s="18"/>
      <c r="RQR1" s="18"/>
      <c r="RQS1" s="18"/>
      <c r="RQT1" s="18"/>
      <c r="RQU1" s="18"/>
      <c r="RQV1" s="18"/>
      <c r="RQW1" s="18"/>
      <c r="RQX1" s="18"/>
      <c r="RQY1" s="18"/>
      <c r="RQZ1" s="18"/>
      <c r="RRA1" s="18"/>
      <c r="RRB1" s="18"/>
      <c r="RRC1" s="18"/>
      <c r="RRD1" s="18"/>
      <c r="RRE1" s="18"/>
      <c r="RRF1" s="18"/>
      <c r="RRG1" s="18"/>
      <c r="RRH1" s="18"/>
      <c r="RRI1" s="18"/>
      <c r="RRJ1" s="18"/>
      <c r="RRK1" s="18"/>
      <c r="RRL1" s="18"/>
      <c r="RRM1" s="18"/>
      <c r="RRN1" s="18"/>
      <c r="RRO1" s="18"/>
      <c r="RRP1" s="18"/>
      <c r="RRQ1" s="18"/>
      <c r="RRR1" s="18"/>
      <c r="RRS1" s="18"/>
      <c r="RRT1" s="18"/>
      <c r="RRU1" s="18"/>
      <c r="RRV1" s="18"/>
      <c r="RRW1" s="18"/>
      <c r="RRX1" s="18"/>
      <c r="RRY1" s="18"/>
      <c r="RRZ1" s="18"/>
      <c r="RSA1" s="18"/>
      <c r="RSB1" s="18"/>
      <c r="RSC1" s="18"/>
      <c r="RSD1" s="18"/>
      <c r="RSE1" s="18"/>
      <c r="RSF1" s="18"/>
      <c r="RSG1" s="18"/>
      <c r="RSH1" s="18"/>
      <c r="RSI1" s="18"/>
      <c r="RSJ1" s="18"/>
      <c r="RSK1" s="18"/>
      <c r="RSL1" s="18"/>
      <c r="RSM1" s="18"/>
      <c r="RSN1" s="18"/>
      <c r="RSO1" s="18"/>
      <c r="RSP1" s="18"/>
      <c r="RSQ1" s="18"/>
      <c r="RSR1" s="18"/>
      <c r="RSS1" s="18"/>
      <c r="RST1" s="18"/>
      <c r="RSU1" s="18"/>
      <c r="RSV1" s="18"/>
      <c r="RSW1" s="18"/>
      <c r="RSX1" s="18"/>
      <c r="RSY1" s="18"/>
      <c r="RSZ1" s="18"/>
      <c r="RTA1" s="18"/>
      <c r="RTB1" s="18"/>
      <c r="RTC1" s="18"/>
      <c r="RTD1" s="18"/>
      <c r="RTE1" s="18"/>
      <c r="RTF1" s="18"/>
      <c r="RTG1" s="18"/>
      <c r="RTH1" s="18"/>
      <c r="RTI1" s="18"/>
      <c r="RTJ1" s="18"/>
      <c r="RTK1" s="18"/>
      <c r="RTL1" s="18"/>
      <c r="RTM1" s="18"/>
      <c r="RTN1" s="18"/>
      <c r="RTO1" s="18"/>
      <c r="RTP1" s="18"/>
      <c r="RTQ1" s="18"/>
      <c r="RTR1" s="18"/>
      <c r="RTS1" s="18"/>
      <c r="RTT1" s="18"/>
      <c r="RTU1" s="18"/>
      <c r="RTV1" s="18"/>
      <c r="RTW1" s="18"/>
      <c r="RTX1" s="18"/>
      <c r="RTY1" s="18"/>
      <c r="RTZ1" s="18"/>
      <c r="RUA1" s="18"/>
      <c r="RUB1" s="18"/>
      <c r="RUC1" s="18"/>
      <c r="RUD1" s="18"/>
      <c r="RUE1" s="18"/>
      <c r="RUF1" s="18"/>
      <c r="RUG1" s="18"/>
      <c r="RUH1" s="18"/>
      <c r="RUI1" s="18"/>
      <c r="RUJ1" s="18"/>
      <c r="RUK1" s="18"/>
      <c r="RUL1" s="18"/>
      <c r="RUM1" s="18"/>
      <c r="RUN1" s="18"/>
      <c r="RUO1" s="18"/>
      <c r="RUP1" s="18"/>
      <c r="RUQ1" s="18"/>
      <c r="RUR1" s="18"/>
      <c r="RUS1" s="18"/>
      <c r="RUT1" s="18"/>
      <c r="RUU1" s="18"/>
      <c r="RUV1" s="18"/>
      <c r="RUW1" s="18"/>
      <c r="RUX1" s="18"/>
      <c r="RUY1" s="18"/>
      <c r="RUZ1" s="18"/>
      <c r="RVA1" s="18"/>
      <c r="RVB1" s="18"/>
      <c r="RVC1" s="18"/>
      <c r="RVD1" s="18"/>
      <c r="RVE1" s="18"/>
      <c r="RVF1" s="18"/>
      <c r="RVG1" s="18"/>
      <c r="RVH1" s="18"/>
      <c r="RVI1" s="18"/>
      <c r="RVJ1" s="18"/>
      <c r="RVK1" s="18"/>
      <c r="RVL1" s="18"/>
      <c r="RVM1" s="18"/>
      <c r="RVN1" s="18"/>
      <c r="RVO1" s="18"/>
      <c r="RVP1" s="18"/>
      <c r="RVQ1" s="18"/>
      <c r="RVR1" s="18"/>
      <c r="RVS1" s="18"/>
      <c r="RVT1" s="18"/>
      <c r="RVU1" s="18"/>
      <c r="RVV1" s="18"/>
      <c r="RVW1" s="18"/>
      <c r="RVX1" s="18"/>
      <c r="RVY1" s="18"/>
      <c r="RVZ1" s="18"/>
      <c r="RWA1" s="18"/>
      <c r="RWB1" s="18"/>
      <c r="RWC1" s="18"/>
      <c r="RWD1" s="18"/>
      <c r="RWE1" s="18"/>
      <c r="RWF1" s="18"/>
      <c r="RWG1" s="18"/>
      <c r="RWH1" s="18"/>
      <c r="RWI1" s="18"/>
      <c r="RWJ1" s="18"/>
      <c r="RWK1" s="18"/>
      <c r="RWL1" s="18"/>
      <c r="RWM1" s="18"/>
      <c r="RWN1" s="18"/>
      <c r="RWO1" s="18"/>
      <c r="RWP1" s="18"/>
      <c r="RWQ1" s="18"/>
      <c r="RWR1" s="18"/>
      <c r="RWS1" s="18"/>
      <c r="RWT1" s="18"/>
      <c r="RWU1" s="18"/>
      <c r="RWV1" s="18"/>
      <c r="RWW1" s="18"/>
      <c r="RWX1" s="18"/>
      <c r="RWY1" s="18"/>
      <c r="RWZ1" s="18"/>
      <c r="RXA1" s="18"/>
      <c r="RXB1" s="18"/>
      <c r="RXC1" s="18"/>
      <c r="RXD1" s="18"/>
      <c r="RXE1" s="18"/>
      <c r="RXF1" s="18"/>
      <c r="RXG1" s="18"/>
      <c r="RXH1" s="18"/>
      <c r="RXI1" s="18"/>
      <c r="RXJ1" s="18"/>
      <c r="RXK1" s="18"/>
      <c r="RXL1" s="18"/>
      <c r="RXM1" s="18"/>
      <c r="RXN1" s="18"/>
      <c r="RXO1" s="18"/>
      <c r="RXP1" s="18"/>
      <c r="RXQ1" s="18"/>
      <c r="RXR1" s="18"/>
      <c r="RXS1" s="18"/>
      <c r="RXT1" s="18"/>
      <c r="RXU1" s="18"/>
      <c r="RXV1" s="18"/>
      <c r="RXW1" s="18"/>
      <c r="RXX1" s="18"/>
      <c r="RXY1" s="18"/>
      <c r="RXZ1" s="18"/>
      <c r="RYA1" s="18"/>
      <c r="RYB1" s="18"/>
      <c r="RYC1" s="18"/>
      <c r="RYD1" s="18"/>
      <c r="RYE1" s="18"/>
      <c r="RYF1" s="18"/>
      <c r="RYG1" s="18"/>
      <c r="RYH1" s="18"/>
      <c r="RYI1" s="18"/>
      <c r="RYJ1" s="18"/>
      <c r="RYK1" s="18"/>
      <c r="RYL1" s="18"/>
      <c r="RYM1" s="18"/>
      <c r="RYN1" s="18"/>
      <c r="RYO1" s="18"/>
      <c r="RYP1" s="18"/>
      <c r="RYQ1" s="18"/>
      <c r="RYR1" s="18"/>
      <c r="RYS1" s="18"/>
      <c r="RYT1" s="18"/>
      <c r="RYU1" s="18"/>
      <c r="RYV1" s="18"/>
      <c r="RYW1" s="18"/>
      <c r="RYX1" s="18"/>
      <c r="RYY1" s="18"/>
      <c r="RYZ1" s="18"/>
      <c r="RZA1" s="18"/>
      <c r="RZB1" s="18"/>
      <c r="RZC1" s="18"/>
      <c r="RZD1" s="18"/>
      <c r="RZE1" s="18"/>
      <c r="RZF1" s="18"/>
      <c r="RZG1" s="18"/>
      <c r="RZH1" s="18"/>
      <c r="RZI1" s="18"/>
      <c r="RZJ1" s="18"/>
      <c r="RZK1" s="18"/>
      <c r="RZL1" s="18"/>
      <c r="RZM1" s="18"/>
      <c r="RZN1" s="18"/>
      <c r="RZO1" s="18"/>
      <c r="RZP1" s="18"/>
      <c r="RZQ1" s="18"/>
      <c r="RZR1" s="18"/>
      <c r="RZS1" s="18"/>
      <c r="RZT1" s="18"/>
      <c r="RZU1" s="18"/>
      <c r="RZV1" s="18"/>
      <c r="RZW1" s="18"/>
      <c r="RZX1" s="18"/>
      <c r="RZY1" s="18"/>
      <c r="RZZ1" s="18"/>
      <c r="SAA1" s="18"/>
      <c r="SAB1" s="18"/>
      <c r="SAC1" s="18"/>
      <c r="SAD1" s="18"/>
      <c r="SAE1" s="18"/>
      <c r="SAF1" s="18"/>
      <c r="SAG1" s="18"/>
      <c r="SAH1" s="18"/>
      <c r="SAI1" s="18"/>
      <c r="SAJ1" s="18"/>
      <c r="SAK1" s="18"/>
      <c r="SAL1" s="18"/>
      <c r="SAM1" s="18"/>
      <c r="SAN1" s="18"/>
      <c r="SAO1" s="18"/>
      <c r="SAP1" s="18"/>
      <c r="SAQ1" s="18"/>
      <c r="SAR1" s="18"/>
      <c r="SAS1" s="18"/>
      <c r="SAT1" s="18"/>
      <c r="SAU1" s="18"/>
      <c r="SAV1" s="18"/>
      <c r="SAW1" s="18"/>
      <c r="SAX1" s="18"/>
      <c r="SAY1" s="18"/>
      <c r="SAZ1" s="18"/>
      <c r="SBA1" s="18"/>
      <c r="SBB1" s="18"/>
      <c r="SBC1" s="18"/>
      <c r="SBD1" s="18"/>
      <c r="SBE1" s="18"/>
      <c r="SBF1" s="18"/>
      <c r="SBG1" s="18"/>
      <c r="SBH1" s="18"/>
      <c r="SBI1" s="18"/>
      <c r="SBJ1" s="18"/>
      <c r="SBK1" s="18"/>
      <c r="SBL1" s="18"/>
      <c r="SBM1" s="18"/>
      <c r="SBN1" s="18"/>
      <c r="SBO1" s="18"/>
      <c r="SBP1" s="18"/>
      <c r="SBQ1" s="18"/>
      <c r="SBR1" s="18"/>
      <c r="SBS1" s="18"/>
      <c r="SBT1" s="18"/>
      <c r="SBU1" s="18"/>
      <c r="SBV1" s="18"/>
      <c r="SBW1" s="18"/>
      <c r="SBX1" s="18"/>
      <c r="SBY1" s="18"/>
      <c r="SBZ1" s="18"/>
      <c r="SCA1" s="18"/>
      <c r="SCB1" s="18"/>
      <c r="SCC1" s="18"/>
      <c r="SCD1" s="18"/>
      <c r="SCE1" s="18"/>
      <c r="SCF1" s="18"/>
      <c r="SCG1" s="18"/>
      <c r="SCH1" s="18"/>
      <c r="SCI1" s="18"/>
      <c r="SCJ1" s="18"/>
      <c r="SCK1" s="18"/>
      <c r="SCL1" s="18"/>
      <c r="SCM1" s="18"/>
      <c r="SCN1" s="18"/>
      <c r="SCO1" s="18"/>
      <c r="SCP1" s="18"/>
      <c r="SCQ1" s="18"/>
      <c r="SCR1" s="18"/>
      <c r="SCS1" s="18"/>
      <c r="SCT1" s="18"/>
      <c r="SCU1" s="18"/>
      <c r="SCV1" s="18"/>
      <c r="SCW1" s="18"/>
      <c r="SCX1" s="18"/>
      <c r="SCY1" s="18"/>
      <c r="SCZ1" s="18"/>
      <c r="SDA1" s="18"/>
      <c r="SDB1" s="18"/>
      <c r="SDC1" s="18"/>
      <c r="SDD1" s="18"/>
      <c r="SDE1" s="18"/>
      <c r="SDF1" s="18"/>
      <c r="SDG1" s="18"/>
      <c r="SDH1" s="18"/>
      <c r="SDI1" s="18"/>
      <c r="SDJ1" s="18"/>
      <c r="SDK1" s="18"/>
      <c r="SDL1" s="18"/>
      <c r="SDM1" s="18"/>
      <c r="SDN1" s="18"/>
      <c r="SDO1" s="18"/>
      <c r="SDP1" s="18"/>
      <c r="SDQ1" s="18"/>
      <c r="SDR1" s="18"/>
      <c r="SDS1" s="18"/>
      <c r="SDT1" s="18"/>
      <c r="SDU1" s="18"/>
      <c r="SDV1" s="18"/>
      <c r="SDW1" s="18"/>
      <c r="SDX1" s="18"/>
      <c r="SDY1" s="18"/>
      <c r="SDZ1" s="18"/>
      <c r="SEA1" s="18"/>
      <c r="SEB1" s="18"/>
      <c r="SEC1" s="18"/>
      <c r="SED1" s="18"/>
      <c r="SEE1" s="18"/>
      <c r="SEF1" s="18"/>
      <c r="SEG1" s="18"/>
      <c r="SEH1" s="18"/>
      <c r="SEI1" s="18"/>
      <c r="SEJ1" s="18"/>
      <c r="SEK1" s="18"/>
      <c r="SEL1" s="18"/>
      <c r="SEM1" s="18"/>
      <c r="SEN1" s="18"/>
      <c r="SEO1" s="18"/>
      <c r="SEP1" s="18"/>
      <c r="SEQ1" s="18"/>
      <c r="SER1" s="18"/>
      <c r="SES1" s="18"/>
      <c r="SET1" s="18"/>
      <c r="SEU1" s="18"/>
      <c r="SEV1" s="18"/>
      <c r="SEW1" s="18"/>
      <c r="SEX1" s="18"/>
      <c r="SEY1" s="18"/>
      <c r="SEZ1" s="18"/>
      <c r="SFA1" s="18"/>
      <c r="SFB1" s="18"/>
      <c r="SFC1" s="18"/>
      <c r="SFD1" s="18"/>
      <c r="SFE1" s="18"/>
      <c r="SFF1" s="18"/>
      <c r="SFG1" s="18"/>
      <c r="SFH1" s="18"/>
      <c r="SFI1" s="18"/>
      <c r="SFJ1" s="18"/>
      <c r="SFK1" s="18"/>
      <c r="SFL1" s="18"/>
      <c r="SFM1" s="18"/>
      <c r="SFN1" s="18"/>
      <c r="SFO1" s="18"/>
      <c r="SFP1" s="18"/>
      <c r="SFQ1" s="18"/>
      <c r="SFR1" s="18"/>
      <c r="SFS1" s="18"/>
      <c r="SFT1" s="18"/>
      <c r="SFU1" s="18"/>
      <c r="SFV1" s="18"/>
      <c r="SFW1" s="18"/>
      <c r="SFX1" s="18"/>
      <c r="SFY1" s="18"/>
      <c r="SFZ1" s="18"/>
      <c r="SGA1" s="18"/>
      <c r="SGB1" s="18"/>
      <c r="SGC1" s="18"/>
      <c r="SGD1" s="18"/>
      <c r="SGE1" s="18"/>
      <c r="SGF1" s="18"/>
      <c r="SGG1" s="18"/>
      <c r="SGH1" s="18"/>
      <c r="SGI1" s="18"/>
      <c r="SGJ1" s="18"/>
      <c r="SGK1" s="18"/>
      <c r="SGL1" s="18"/>
      <c r="SGM1" s="18"/>
      <c r="SGN1" s="18"/>
      <c r="SGO1" s="18"/>
      <c r="SGP1" s="18"/>
      <c r="SGQ1" s="18"/>
      <c r="SGR1" s="18"/>
      <c r="SGS1" s="18"/>
      <c r="SGT1" s="18"/>
      <c r="SGU1" s="18"/>
      <c r="SGV1" s="18"/>
      <c r="SGW1" s="18"/>
      <c r="SGX1" s="18"/>
      <c r="SGY1" s="18"/>
      <c r="SGZ1" s="18"/>
      <c r="SHA1" s="18"/>
      <c r="SHB1" s="18"/>
      <c r="SHC1" s="18"/>
      <c r="SHD1" s="18"/>
      <c r="SHE1" s="18"/>
      <c r="SHF1" s="18"/>
      <c r="SHG1" s="18"/>
      <c r="SHH1" s="18"/>
      <c r="SHI1" s="18"/>
      <c r="SHJ1" s="18"/>
      <c r="SHK1" s="18"/>
      <c r="SHL1" s="18"/>
      <c r="SHM1" s="18"/>
      <c r="SHN1" s="18"/>
      <c r="SHO1" s="18"/>
      <c r="SHP1" s="18"/>
      <c r="SHQ1" s="18"/>
      <c r="SHR1" s="18"/>
      <c r="SHS1" s="18"/>
      <c r="SHT1" s="18"/>
      <c r="SHU1" s="18"/>
      <c r="SHV1" s="18"/>
      <c r="SHW1" s="18"/>
      <c r="SHX1" s="18"/>
      <c r="SHY1" s="18"/>
      <c r="SHZ1" s="18"/>
      <c r="SIA1" s="18"/>
      <c r="SIB1" s="18"/>
      <c r="SIC1" s="18"/>
      <c r="SID1" s="18"/>
      <c r="SIE1" s="18"/>
      <c r="SIF1" s="18"/>
      <c r="SIG1" s="18"/>
      <c r="SIH1" s="18"/>
      <c r="SII1" s="18"/>
      <c r="SIJ1" s="18"/>
      <c r="SIK1" s="18"/>
      <c r="SIL1" s="18"/>
      <c r="SIM1" s="18"/>
      <c r="SIN1" s="18"/>
      <c r="SIO1" s="18"/>
      <c r="SIP1" s="18"/>
      <c r="SIQ1" s="18"/>
      <c r="SIR1" s="18"/>
      <c r="SIS1" s="18"/>
      <c r="SIT1" s="18"/>
      <c r="SIU1" s="18"/>
      <c r="SIV1" s="18"/>
      <c r="SIW1" s="18"/>
      <c r="SIX1" s="18"/>
      <c r="SIY1" s="18"/>
      <c r="SIZ1" s="18"/>
      <c r="SJA1" s="18"/>
      <c r="SJB1" s="18"/>
      <c r="SJC1" s="18"/>
      <c r="SJD1" s="18"/>
      <c r="SJE1" s="18"/>
      <c r="SJF1" s="18"/>
      <c r="SJG1" s="18"/>
      <c r="SJH1" s="18"/>
      <c r="SJI1" s="18"/>
      <c r="SJJ1" s="18"/>
      <c r="SJK1" s="18"/>
      <c r="SJL1" s="18"/>
      <c r="SJM1" s="18"/>
      <c r="SJN1" s="18"/>
      <c r="SJO1" s="18"/>
      <c r="SJP1" s="18"/>
      <c r="SJQ1" s="18"/>
      <c r="SJR1" s="18"/>
      <c r="SJS1" s="18"/>
      <c r="SJT1" s="18"/>
      <c r="SJU1" s="18"/>
      <c r="SJV1" s="18"/>
      <c r="SJW1" s="18"/>
      <c r="SJX1" s="18"/>
      <c r="SJY1" s="18"/>
      <c r="SJZ1" s="18"/>
      <c r="SKA1" s="18"/>
      <c r="SKB1" s="18"/>
      <c r="SKC1" s="18"/>
      <c r="SKD1" s="18"/>
      <c r="SKE1" s="18"/>
      <c r="SKF1" s="18"/>
      <c r="SKG1" s="18"/>
      <c r="SKH1" s="18"/>
      <c r="SKI1" s="18"/>
      <c r="SKJ1" s="18"/>
      <c r="SKK1" s="18"/>
      <c r="SKL1" s="18"/>
      <c r="SKM1" s="18"/>
      <c r="SKN1" s="18"/>
      <c r="SKO1" s="18"/>
      <c r="SKP1" s="18"/>
      <c r="SKQ1" s="18"/>
      <c r="SKR1" s="18"/>
      <c r="SKS1" s="18"/>
      <c r="SKT1" s="18"/>
      <c r="SKU1" s="18"/>
      <c r="SKV1" s="18"/>
      <c r="SKW1" s="18"/>
      <c r="SKX1" s="18"/>
      <c r="SKY1" s="18"/>
      <c r="SKZ1" s="18"/>
      <c r="SLA1" s="18"/>
      <c r="SLB1" s="18"/>
      <c r="SLC1" s="18"/>
      <c r="SLD1" s="18"/>
      <c r="SLE1" s="18"/>
      <c r="SLF1" s="18"/>
      <c r="SLG1" s="18"/>
      <c r="SLH1" s="18"/>
      <c r="SLI1" s="18"/>
      <c r="SLJ1" s="18"/>
      <c r="SLK1" s="18"/>
      <c r="SLL1" s="18"/>
      <c r="SLM1" s="18"/>
      <c r="SLN1" s="18"/>
      <c r="SLO1" s="18"/>
      <c r="SLP1" s="18"/>
      <c r="SLQ1" s="18"/>
      <c r="SLR1" s="18"/>
      <c r="SLS1" s="18"/>
      <c r="SLT1" s="18"/>
      <c r="SLU1" s="18"/>
      <c r="SLV1" s="18"/>
      <c r="SLW1" s="18"/>
      <c r="SLX1" s="18"/>
      <c r="SLY1" s="18"/>
      <c r="SLZ1" s="18"/>
      <c r="SMA1" s="18"/>
      <c r="SMB1" s="18"/>
      <c r="SMC1" s="18"/>
      <c r="SMD1" s="18"/>
      <c r="SME1" s="18"/>
      <c r="SMF1" s="18"/>
      <c r="SMG1" s="18"/>
      <c r="SMH1" s="18"/>
      <c r="SMI1" s="18"/>
      <c r="SMJ1" s="18"/>
      <c r="SMK1" s="18"/>
      <c r="SML1" s="18"/>
      <c r="SMM1" s="18"/>
      <c r="SMN1" s="18"/>
      <c r="SMO1" s="18"/>
      <c r="SMP1" s="18"/>
      <c r="SMQ1" s="18"/>
      <c r="SMR1" s="18"/>
      <c r="SMS1" s="18"/>
      <c r="SMT1" s="18"/>
      <c r="SMU1" s="18"/>
      <c r="SMV1" s="18"/>
      <c r="SMW1" s="18"/>
      <c r="SMX1" s="18"/>
      <c r="SMY1" s="18"/>
      <c r="SMZ1" s="18"/>
      <c r="SNA1" s="18"/>
      <c r="SNB1" s="18"/>
      <c r="SNC1" s="18"/>
      <c r="SND1" s="18"/>
      <c r="SNE1" s="18"/>
      <c r="SNF1" s="18"/>
      <c r="SNG1" s="18"/>
      <c r="SNH1" s="18"/>
      <c r="SNI1" s="18"/>
      <c r="SNJ1" s="18"/>
      <c r="SNK1" s="18"/>
      <c r="SNL1" s="18"/>
      <c r="SNM1" s="18"/>
      <c r="SNN1" s="18"/>
      <c r="SNO1" s="18"/>
      <c r="SNP1" s="18"/>
      <c r="SNQ1" s="18"/>
      <c r="SNR1" s="18"/>
      <c r="SNS1" s="18"/>
      <c r="SNT1" s="18"/>
      <c r="SNU1" s="18"/>
      <c r="SNV1" s="18"/>
      <c r="SNW1" s="18"/>
      <c r="SNX1" s="18"/>
      <c r="SNY1" s="18"/>
      <c r="SNZ1" s="18"/>
      <c r="SOA1" s="18"/>
      <c r="SOB1" s="18"/>
      <c r="SOC1" s="18"/>
      <c r="SOD1" s="18"/>
      <c r="SOE1" s="18"/>
      <c r="SOF1" s="18"/>
      <c r="SOG1" s="18"/>
      <c r="SOH1" s="18"/>
      <c r="SOI1" s="18"/>
      <c r="SOJ1" s="18"/>
      <c r="SOK1" s="18"/>
      <c r="SOL1" s="18"/>
      <c r="SOM1" s="18"/>
      <c r="SON1" s="18"/>
      <c r="SOO1" s="18"/>
      <c r="SOP1" s="18"/>
      <c r="SOQ1" s="18"/>
      <c r="SOR1" s="18"/>
      <c r="SOS1" s="18"/>
      <c r="SOT1" s="18"/>
      <c r="SOU1" s="18"/>
      <c r="SOV1" s="18"/>
      <c r="SOW1" s="18"/>
      <c r="SOX1" s="18"/>
      <c r="SOY1" s="18"/>
      <c r="SOZ1" s="18"/>
      <c r="SPA1" s="18"/>
      <c r="SPB1" s="18"/>
      <c r="SPC1" s="18"/>
      <c r="SPD1" s="18"/>
      <c r="SPE1" s="18"/>
      <c r="SPF1" s="18"/>
      <c r="SPG1" s="18"/>
      <c r="SPH1" s="18"/>
      <c r="SPI1" s="18"/>
      <c r="SPJ1" s="18"/>
      <c r="SPK1" s="18"/>
      <c r="SPL1" s="18"/>
      <c r="SPM1" s="18"/>
      <c r="SPN1" s="18"/>
      <c r="SPO1" s="18"/>
      <c r="SPP1" s="18"/>
      <c r="SPQ1" s="18"/>
      <c r="SPR1" s="18"/>
      <c r="SPS1" s="18"/>
      <c r="SPT1" s="18"/>
      <c r="SPU1" s="18"/>
      <c r="SPV1" s="18"/>
      <c r="SPW1" s="18"/>
      <c r="SPX1" s="18"/>
      <c r="SPY1" s="18"/>
      <c r="SPZ1" s="18"/>
      <c r="SQA1" s="18"/>
      <c r="SQB1" s="18"/>
      <c r="SQC1" s="18"/>
      <c r="SQD1" s="18"/>
      <c r="SQE1" s="18"/>
      <c r="SQF1" s="18"/>
      <c r="SQG1" s="18"/>
      <c r="SQH1" s="18"/>
      <c r="SQI1" s="18"/>
      <c r="SQJ1" s="18"/>
      <c r="SQK1" s="18"/>
      <c r="SQL1" s="18"/>
      <c r="SQM1" s="18"/>
      <c r="SQN1" s="18"/>
      <c r="SQO1" s="18"/>
      <c r="SQP1" s="18"/>
      <c r="SQQ1" s="18"/>
      <c r="SQR1" s="18"/>
      <c r="SQS1" s="18"/>
      <c r="SQT1" s="18"/>
      <c r="SQU1" s="18"/>
      <c r="SQV1" s="18"/>
      <c r="SQW1" s="18"/>
      <c r="SQX1" s="18"/>
      <c r="SQY1" s="18"/>
      <c r="SQZ1" s="18"/>
      <c r="SRA1" s="18"/>
      <c r="SRB1" s="18"/>
      <c r="SRC1" s="18"/>
      <c r="SRD1" s="18"/>
      <c r="SRE1" s="18"/>
      <c r="SRF1" s="18"/>
      <c r="SRG1" s="18"/>
      <c r="SRH1" s="18"/>
      <c r="SRI1" s="18"/>
      <c r="SRJ1" s="18"/>
      <c r="SRK1" s="18"/>
      <c r="SRL1" s="18"/>
      <c r="SRM1" s="18"/>
      <c r="SRN1" s="18"/>
      <c r="SRO1" s="18"/>
      <c r="SRP1" s="18"/>
      <c r="SRQ1" s="18"/>
      <c r="SRR1" s="18"/>
      <c r="SRS1" s="18"/>
      <c r="SRT1" s="18"/>
      <c r="SRU1" s="18"/>
      <c r="SRV1" s="18"/>
      <c r="SRW1" s="18"/>
      <c r="SRX1" s="18"/>
      <c r="SRY1" s="18"/>
      <c r="SRZ1" s="18"/>
      <c r="SSA1" s="18"/>
      <c r="SSB1" s="18"/>
      <c r="SSC1" s="18"/>
      <c r="SSD1" s="18"/>
      <c r="SSE1" s="18"/>
      <c r="SSF1" s="18"/>
      <c r="SSG1" s="18"/>
      <c r="SSH1" s="18"/>
      <c r="SSI1" s="18"/>
      <c r="SSJ1" s="18"/>
      <c r="SSK1" s="18"/>
      <c r="SSL1" s="18"/>
      <c r="SSM1" s="18"/>
      <c r="SSN1" s="18"/>
      <c r="SSO1" s="18"/>
      <c r="SSP1" s="18"/>
      <c r="SSQ1" s="18"/>
      <c r="SSR1" s="18"/>
      <c r="SSS1" s="18"/>
      <c r="SST1" s="18"/>
      <c r="SSU1" s="18"/>
      <c r="SSV1" s="18"/>
      <c r="SSW1" s="18"/>
      <c r="SSX1" s="18"/>
      <c r="SSY1" s="18"/>
      <c r="SSZ1" s="18"/>
      <c r="STA1" s="18"/>
      <c r="STB1" s="18"/>
      <c r="STC1" s="18"/>
      <c r="STD1" s="18"/>
      <c r="STE1" s="18"/>
      <c r="STF1" s="18"/>
      <c r="STG1" s="18"/>
      <c r="STH1" s="18"/>
      <c r="STI1" s="18"/>
      <c r="STJ1" s="18"/>
      <c r="STK1" s="18"/>
      <c r="STL1" s="18"/>
      <c r="STM1" s="18"/>
      <c r="STN1" s="18"/>
      <c r="STO1" s="18"/>
      <c r="STP1" s="18"/>
      <c r="STQ1" s="18"/>
      <c r="STR1" s="18"/>
      <c r="STS1" s="18"/>
      <c r="STT1" s="18"/>
      <c r="STU1" s="18"/>
      <c r="STV1" s="18"/>
      <c r="STW1" s="18"/>
      <c r="STX1" s="18"/>
      <c r="STY1" s="18"/>
      <c r="STZ1" s="18"/>
      <c r="SUA1" s="18"/>
      <c r="SUB1" s="18"/>
      <c r="SUC1" s="18"/>
      <c r="SUD1" s="18"/>
      <c r="SUE1" s="18"/>
      <c r="SUF1" s="18"/>
      <c r="SUG1" s="18"/>
      <c r="SUH1" s="18"/>
      <c r="SUI1" s="18"/>
      <c r="SUJ1" s="18"/>
      <c r="SUK1" s="18"/>
      <c r="SUL1" s="18"/>
      <c r="SUM1" s="18"/>
      <c r="SUN1" s="18"/>
      <c r="SUO1" s="18"/>
      <c r="SUP1" s="18"/>
      <c r="SUQ1" s="18"/>
      <c r="SUR1" s="18"/>
      <c r="SUS1" s="18"/>
      <c r="SUT1" s="18"/>
      <c r="SUU1" s="18"/>
      <c r="SUV1" s="18"/>
      <c r="SUW1" s="18"/>
      <c r="SUX1" s="18"/>
      <c r="SUY1" s="18"/>
      <c r="SUZ1" s="18"/>
      <c r="SVA1" s="18"/>
      <c r="SVB1" s="18"/>
      <c r="SVC1" s="18"/>
      <c r="SVD1" s="18"/>
      <c r="SVE1" s="18"/>
      <c r="SVF1" s="18"/>
      <c r="SVG1" s="18"/>
      <c r="SVH1" s="18"/>
      <c r="SVI1" s="18"/>
      <c r="SVJ1" s="18"/>
      <c r="SVK1" s="18"/>
      <c r="SVL1" s="18"/>
      <c r="SVM1" s="18"/>
      <c r="SVN1" s="18"/>
      <c r="SVO1" s="18"/>
      <c r="SVP1" s="18"/>
      <c r="SVQ1" s="18"/>
      <c r="SVR1" s="18"/>
      <c r="SVS1" s="18"/>
      <c r="SVT1" s="18"/>
      <c r="SVU1" s="18"/>
      <c r="SVV1" s="18"/>
      <c r="SVW1" s="18"/>
      <c r="SVX1" s="18"/>
      <c r="SVY1" s="18"/>
      <c r="SVZ1" s="18"/>
      <c r="SWA1" s="18"/>
      <c r="SWB1" s="18"/>
      <c r="SWC1" s="18"/>
      <c r="SWD1" s="18"/>
      <c r="SWE1" s="18"/>
      <c r="SWF1" s="18"/>
      <c r="SWG1" s="18"/>
      <c r="SWH1" s="18"/>
      <c r="SWI1" s="18"/>
      <c r="SWJ1" s="18"/>
      <c r="SWK1" s="18"/>
      <c r="SWL1" s="18"/>
      <c r="SWM1" s="18"/>
      <c r="SWN1" s="18"/>
      <c r="SWO1" s="18"/>
      <c r="SWP1" s="18"/>
      <c r="SWQ1" s="18"/>
      <c r="SWR1" s="18"/>
      <c r="SWS1" s="18"/>
      <c r="SWT1" s="18"/>
      <c r="SWU1" s="18"/>
      <c r="SWV1" s="18"/>
      <c r="SWW1" s="18"/>
      <c r="SWX1" s="18"/>
      <c r="SWY1" s="18"/>
      <c r="SWZ1" s="18"/>
      <c r="SXA1" s="18"/>
      <c r="SXB1" s="18"/>
      <c r="SXC1" s="18"/>
      <c r="SXD1" s="18"/>
      <c r="SXE1" s="18"/>
      <c r="SXF1" s="18"/>
      <c r="SXG1" s="18"/>
      <c r="SXH1" s="18"/>
      <c r="SXI1" s="18"/>
      <c r="SXJ1" s="18"/>
      <c r="SXK1" s="18"/>
      <c r="SXL1" s="18"/>
      <c r="SXM1" s="18"/>
      <c r="SXN1" s="18"/>
      <c r="SXO1" s="18"/>
      <c r="SXP1" s="18"/>
      <c r="SXQ1" s="18"/>
      <c r="SXR1" s="18"/>
      <c r="SXS1" s="18"/>
      <c r="SXT1" s="18"/>
      <c r="SXU1" s="18"/>
      <c r="SXV1" s="18"/>
      <c r="SXW1" s="18"/>
      <c r="SXX1" s="18"/>
      <c r="SXY1" s="18"/>
      <c r="SXZ1" s="18"/>
      <c r="SYA1" s="18"/>
      <c r="SYB1" s="18"/>
      <c r="SYC1" s="18"/>
      <c r="SYD1" s="18"/>
      <c r="SYE1" s="18"/>
      <c r="SYF1" s="18"/>
      <c r="SYG1" s="18"/>
      <c r="SYH1" s="18"/>
      <c r="SYI1" s="18"/>
      <c r="SYJ1" s="18"/>
      <c r="SYK1" s="18"/>
      <c r="SYL1" s="18"/>
      <c r="SYM1" s="18"/>
      <c r="SYN1" s="18"/>
      <c r="SYO1" s="18"/>
      <c r="SYP1" s="18"/>
      <c r="SYQ1" s="18"/>
      <c r="SYR1" s="18"/>
      <c r="SYS1" s="18"/>
      <c r="SYT1" s="18"/>
      <c r="SYU1" s="18"/>
      <c r="SYV1" s="18"/>
      <c r="SYW1" s="18"/>
      <c r="SYX1" s="18"/>
      <c r="SYY1" s="18"/>
      <c r="SYZ1" s="18"/>
      <c r="SZA1" s="18"/>
      <c r="SZB1" s="18"/>
      <c r="SZC1" s="18"/>
      <c r="SZD1" s="18"/>
      <c r="SZE1" s="18"/>
      <c r="SZF1" s="18"/>
      <c r="SZG1" s="18"/>
      <c r="SZH1" s="18"/>
      <c r="SZI1" s="18"/>
      <c r="SZJ1" s="18"/>
      <c r="SZK1" s="18"/>
      <c r="SZL1" s="18"/>
      <c r="SZM1" s="18"/>
      <c r="SZN1" s="18"/>
      <c r="SZO1" s="18"/>
      <c r="SZP1" s="18"/>
      <c r="SZQ1" s="18"/>
      <c r="SZR1" s="18"/>
      <c r="SZS1" s="18"/>
      <c r="SZT1" s="18"/>
      <c r="SZU1" s="18"/>
      <c r="SZV1" s="18"/>
      <c r="SZW1" s="18"/>
      <c r="SZX1" s="18"/>
      <c r="SZY1" s="18"/>
      <c r="SZZ1" s="18"/>
      <c r="TAA1" s="18"/>
      <c r="TAB1" s="18"/>
      <c r="TAC1" s="18"/>
      <c r="TAD1" s="18"/>
      <c r="TAE1" s="18"/>
      <c r="TAF1" s="18"/>
      <c r="TAG1" s="18"/>
      <c r="TAH1" s="18"/>
      <c r="TAI1" s="18"/>
      <c r="TAJ1" s="18"/>
      <c r="TAK1" s="18"/>
      <c r="TAL1" s="18"/>
      <c r="TAM1" s="18"/>
      <c r="TAN1" s="18"/>
      <c r="TAO1" s="18"/>
      <c r="TAP1" s="18"/>
      <c r="TAQ1" s="18"/>
      <c r="TAR1" s="18"/>
      <c r="TAS1" s="18"/>
      <c r="TAT1" s="18"/>
      <c r="TAU1" s="18"/>
      <c r="TAV1" s="18"/>
      <c r="TAW1" s="18"/>
      <c r="TAX1" s="18"/>
      <c r="TAY1" s="18"/>
      <c r="TAZ1" s="18"/>
      <c r="TBA1" s="18"/>
      <c r="TBB1" s="18"/>
      <c r="TBC1" s="18"/>
      <c r="TBD1" s="18"/>
      <c r="TBE1" s="18"/>
      <c r="TBF1" s="18"/>
      <c r="TBG1" s="18"/>
      <c r="TBH1" s="18"/>
      <c r="TBI1" s="18"/>
      <c r="TBJ1" s="18"/>
      <c r="TBK1" s="18"/>
      <c r="TBL1" s="18"/>
      <c r="TBM1" s="18"/>
      <c r="TBN1" s="18"/>
      <c r="TBO1" s="18"/>
      <c r="TBP1" s="18"/>
      <c r="TBQ1" s="18"/>
      <c r="TBR1" s="18"/>
      <c r="TBS1" s="18"/>
      <c r="TBT1" s="18"/>
      <c r="TBU1" s="18"/>
      <c r="TBV1" s="18"/>
      <c r="TBW1" s="18"/>
      <c r="TBX1" s="18"/>
      <c r="TBY1" s="18"/>
      <c r="TBZ1" s="18"/>
      <c r="TCA1" s="18"/>
      <c r="TCB1" s="18"/>
      <c r="TCC1" s="18"/>
      <c r="TCD1" s="18"/>
      <c r="TCE1" s="18"/>
      <c r="TCF1" s="18"/>
      <c r="TCG1" s="18"/>
      <c r="TCH1" s="18"/>
      <c r="TCI1" s="18"/>
      <c r="TCJ1" s="18"/>
      <c r="TCK1" s="18"/>
      <c r="TCL1" s="18"/>
      <c r="TCM1" s="18"/>
      <c r="TCN1" s="18"/>
      <c r="TCO1" s="18"/>
      <c r="TCP1" s="18"/>
      <c r="TCQ1" s="18"/>
      <c r="TCR1" s="18"/>
      <c r="TCS1" s="18"/>
      <c r="TCT1" s="18"/>
      <c r="TCU1" s="18"/>
      <c r="TCV1" s="18"/>
      <c r="TCW1" s="18"/>
      <c r="TCX1" s="18"/>
      <c r="TCY1" s="18"/>
      <c r="TCZ1" s="18"/>
      <c r="TDA1" s="18"/>
      <c r="TDB1" s="18"/>
      <c r="TDC1" s="18"/>
      <c r="TDD1" s="18"/>
      <c r="TDE1" s="18"/>
      <c r="TDF1" s="18"/>
      <c r="TDG1" s="18"/>
      <c r="TDH1" s="18"/>
      <c r="TDI1" s="18"/>
      <c r="TDJ1" s="18"/>
      <c r="TDK1" s="18"/>
      <c r="TDL1" s="18"/>
      <c r="TDM1" s="18"/>
      <c r="TDN1" s="18"/>
      <c r="TDO1" s="18"/>
      <c r="TDP1" s="18"/>
      <c r="TDQ1" s="18"/>
      <c r="TDR1" s="18"/>
      <c r="TDS1" s="18"/>
      <c r="TDT1" s="18"/>
      <c r="TDU1" s="18"/>
      <c r="TDV1" s="18"/>
      <c r="TDW1" s="18"/>
      <c r="TDX1" s="18"/>
      <c r="TDY1" s="18"/>
      <c r="TDZ1" s="18"/>
      <c r="TEA1" s="18"/>
      <c r="TEB1" s="18"/>
      <c r="TEC1" s="18"/>
      <c r="TED1" s="18"/>
      <c r="TEE1" s="18"/>
      <c r="TEF1" s="18"/>
      <c r="TEG1" s="18"/>
      <c r="TEH1" s="18"/>
      <c r="TEI1" s="18"/>
      <c r="TEJ1" s="18"/>
      <c r="TEK1" s="18"/>
      <c r="TEL1" s="18"/>
      <c r="TEM1" s="18"/>
      <c r="TEN1" s="18"/>
      <c r="TEO1" s="18"/>
      <c r="TEP1" s="18"/>
      <c r="TEQ1" s="18"/>
      <c r="TER1" s="18"/>
      <c r="TES1" s="18"/>
      <c r="TET1" s="18"/>
      <c r="TEU1" s="18"/>
      <c r="TEV1" s="18"/>
      <c r="TEW1" s="18"/>
      <c r="TEX1" s="18"/>
      <c r="TEY1" s="18"/>
      <c r="TEZ1" s="18"/>
      <c r="TFA1" s="18"/>
      <c r="TFB1" s="18"/>
      <c r="TFC1" s="18"/>
      <c r="TFD1" s="18"/>
      <c r="TFE1" s="18"/>
      <c r="TFF1" s="18"/>
      <c r="TFG1" s="18"/>
      <c r="TFH1" s="18"/>
      <c r="TFI1" s="18"/>
      <c r="TFJ1" s="18"/>
      <c r="TFK1" s="18"/>
      <c r="TFL1" s="18"/>
      <c r="TFM1" s="18"/>
      <c r="TFN1" s="18"/>
      <c r="TFO1" s="18"/>
      <c r="TFP1" s="18"/>
      <c r="TFQ1" s="18"/>
      <c r="TFR1" s="18"/>
      <c r="TFS1" s="18"/>
      <c r="TFT1" s="18"/>
      <c r="TFU1" s="18"/>
      <c r="TFV1" s="18"/>
      <c r="TFW1" s="18"/>
      <c r="TFX1" s="18"/>
      <c r="TFY1" s="18"/>
      <c r="TFZ1" s="18"/>
      <c r="TGA1" s="18"/>
      <c r="TGB1" s="18"/>
      <c r="TGC1" s="18"/>
      <c r="TGD1" s="18"/>
      <c r="TGE1" s="18"/>
      <c r="TGF1" s="18"/>
      <c r="TGG1" s="18"/>
      <c r="TGH1" s="18"/>
      <c r="TGI1" s="18"/>
      <c r="TGJ1" s="18"/>
      <c r="TGK1" s="18"/>
      <c r="TGL1" s="18"/>
      <c r="TGM1" s="18"/>
      <c r="TGN1" s="18"/>
      <c r="TGO1" s="18"/>
      <c r="TGP1" s="18"/>
      <c r="TGQ1" s="18"/>
      <c r="TGR1" s="18"/>
      <c r="TGS1" s="18"/>
      <c r="TGT1" s="18"/>
      <c r="TGU1" s="18"/>
      <c r="TGV1" s="18"/>
      <c r="TGW1" s="18"/>
      <c r="TGX1" s="18"/>
      <c r="TGY1" s="18"/>
      <c r="TGZ1" s="18"/>
      <c r="THA1" s="18"/>
      <c r="THB1" s="18"/>
      <c r="THC1" s="18"/>
      <c r="THD1" s="18"/>
      <c r="THE1" s="18"/>
      <c r="THF1" s="18"/>
      <c r="THG1" s="18"/>
      <c r="THH1" s="18"/>
      <c r="THI1" s="18"/>
      <c r="THJ1" s="18"/>
      <c r="THK1" s="18"/>
      <c r="THL1" s="18"/>
      <c r="THM1" s="18"/>
      <c r="THN1" s="18"/>
      <c r="THO1" s="18"/>
      <c r="THP1" s="18"/>
      <c r="THQ1" s="18"/>
      <c r="THR1" s="18"/>
      <c r="THS1" s="18"/>
      <c r="THT1" s="18"/>
      <c r="THU1" s="18"/>
      <c r="THV1" s="18"/>
      <c r="THW1" s="18"/>
      <c r="THX1" s="18"/>
      <c r="THY1" s="18"/>
      <c r="THZ1" s="18"/>
      <c r="TIA1" s="18"/>
      <c r="TIB1" s="18"/>
      <c r="TIC1" s="18"/>
      <c r="TID1" s="18"/>
      <c r="TIE1" s="18"/>
      <c r="TIF1" s="18"/>
      <c r="TIG1" s="18"/>
      <c r="TIH1" s="18"/>
      <c r="TII1" s="18"/>
      <c r="TIJ1" s="18"/>
      <c r="TIK1" s="18"/>
      <c r="TIL1" s="18"/>
      <c r="TIM1" s="18"/>
      <c r="TIN1" s="18"/>
      <c r="TIO1" s="18"/>
      <c r="TIP1" s="18"/>
      <c r="TIQ1" s="18"/>
      <c r="TIR1" s="18"/>
      <c r="TIS1" s="18"/>
      <c r="TIT1" s="18"/>
      <c r="TIU1" s="18"/>
      <c r="TIV1" s="18"/>
      <c r="TIW1" s="18"/>
      <c r="TIX1" s="18"/>
      <c r="TIY1" s="18"/>
      <c r="TIZ1" s="18"/>
      <c r="TJA1" s="18"/>
      <c r="TJB1" s="18"/>
      <c r="TJC1" s="18"/>
      <c r="TJD1" s="18"/>
      <c r="TJE1" s="18"/>
      <c r="TJF1" s="18"/>
      <c r="TJG1" s="18"/>
      <c r="TJH1" s="18"/>
      <c r="TJI1" s="18"/>
      <c r="TJJ1" s="18"/>
      <c r="TJK1" s="18"/>
      <c r="TJL1" s="18"/>
      <c r="TJM1" s="18"/>
      <c r="TJN1" s="18"/>
      <c r="TJO1" s="18"/>
      <c r="TJP1" s="18"/>
      <c r="TJQ1" s="18"/>
      <c r="TJR1" s="18"/>
      <c r="TJS1" s="18"/>
      <c r="TJT1" s="18"/>
      <c r="TJU1" s="18"/>
      <c r="TJV1" s="18"/>
      <c r="TJW1" s="18"/>
      <c r="TJX1" s="18"/>
      <c r="TJY1" s="18"/>
      <c r="TJZ1" s="18"/>
      <c r="TKA1" s="18"/>
      <c r="TKB1" s="18"/>
      <c r="TKC1" s="18"/>
      <c r="TKD1" s="18"/>
      <c r="TKE1" s="18"/>
      <c r="TKF1" s="18"/>
      <c r="TKG1" s="18"/>
      <c r="TKH1" s="18"/>
      <c r="TKI1" s="18"/>
      <c r="TKJ1" s="18"/>
      <c r="TKK1" s="18"/>
      <c r="TKL1" s="18"/>
      <c r="TKM1" s="18"/>
      <c r="TKN1" s="18"/>
      <c r="TKO1" s="18"/>
      <c r="TKP1" s="18"/>
      <c r="TKQ1" s="18"/>
      <c r="TKR1" s="18"/>
      <c r="TKS1" s="18"/>
      <c r="TKT1" s="18"/>
      <c r="TKU1" s="18"/>
      <c r="TKV1" s="18"/>
      <c r="TKW1" s="18"/>
      <c r="TKX1" s="18"/>
      <c r="TKY1" s="18"/>
      <c r="TKZ1" s="18"/>
      <c r="TLA1" s="18"/>
      <c r="TLB1" s="18"/>
      <c r="TLC1" s="18"/>
      <c r="TLD1" s="18"/>
      <c r="TLE1" s="18"/>
      <c r="TLF1" s="18"/>
      <c r="TLG1" s="18"/>
      <c r="TLH1" s="18"/>
      <c r="TLI1" s="18"/>
      <c r="TLJ1" s="18"/>
      <c r="TLK1" s="18"/>
      <c r="TLL1" s="18"/>
      <c r="TLM1" s="18"/>
      <c r="TLN1" s="18"/>
      <c r="TLO1" s="18"/>
      <c r="TLP1" s="18"/>
      <c r="TLQ1" s="18"/>
      <c r="TLR1" s="18"/>
      <c r="TLS1" s="18"/>
      <c r="TLT1" s="18"/>
      <c r="TLU1" s="18"/>
      <c r="TLV1" s="18"/>
      <c r="TLW1" s="18"/>
      <c r="TLX1" s="18"/>
      <c r="TLY1" s="18"/>
      <c r="TLZ1" s="18"/>
      <c r="TMA1" s="18"/>
      <c r="TMB1" s="18"/>
      <c r="TMC1" s="18"/>
      <c r="TMD1" s="18"/>
      <c r="TME1" s="18"/>
      <c r="TMF1" s="18"/>
      <c r="TMG1" s="18"/>
      <c r="TMH1" s="18"/>
      <c r="TMI1" s="18"/>
      <c r="TMJ1" s="18"/>
      <c r="TMK1" s="18"/>
      <c r="TML1" s="18"/>
      <c r="TMM1" s="18"/>
      <c r="TMN1" s="18"/>
      <c r="TMO1" s="18"/>
      <c r="TMP1" s="18"/>
      <c r="TMQ1" s="18"/>
      <c r="TMR1" s="18"/>
      <c r="TMS1" s="18"/>
      <c r="TMT1" s="18"/>
      <c r="TMU1" s="18"/>
      <c r="TMV1" s="18"/>
      <c r="TMW1" s="18"/>
      <c r="TMX1" s="18"/>
      <c r="TMY1" s="18"/>
      <c r="TMZ1" s="18"/>
      <c r="TNA1" s="18"/>
      <c r="TNB1" s="18"/>
      <c r="TNC1" s="18"/>
      <c r="TND1" s="18"/>
      <c r="TNE1" s="18"/>
      <c r="TNF1" s="18"/>
      <c r="TNG1" s="18"/>
      <c r="TNH1" s="18"/>
      <c r="TNI1" s="18"/>
      <c r="TNJ1" s="18"/>
      <c r="TNK1" s="18"/>
      <c r="TNL1" s="18"/>
      <c r="TNM1" s="18"/>
      <c r="TNN1" s="18"/>
      <c r="TNO1" s="18"/>
      <c r="TNP1" s="18"/>
      <c r="TNQ1" s="18"/>
      <c r="TNR1" s="18"/>
      <c r="TNS1" s="18"/>
      <c r="TNT1" s="18"/>
      <c r="TNU1" s="18"/>
      <c r="TNV1" s="18"/>
      <c r="TNW1" s="18"/>
      <c r="TNX1" s="18"/>
      <c r="TNY1" s="18"/>
      <c r="TNZ1" s="18"/>
      <c r="TOA1" s="18"/>
      <c r="TOB1" s="18"/>
      <c r="TOC1" s="18"/>
      <c r="TOD1" s="18"/>
      <c r="TOE1" s="18"/>
      <c r="TOF1" s="18"/>
      <c r="TOG1" s="18"/>
      <c r="TOH1" s="18"/>
      <c r="TOI1" s="18"/>
      <c r="TOJ1" s="18"/>
      <c r="TOK1" s="18"/>
      <c r="TOL1" s="18"/>
      <c r="TOM1" s="18"/>
      <c r="TON1" s="18"/>
      <c r="TOO1" s="18"/>
      <c r="TOP1" s="18"/>
      <c r="TOQ1" s="18"/>
      <c r="TOR1" s="18"/>
      <c r="TOS1" s="18"/>
      <c r="TOT1" s="18"/>
      <c r="TOU1" s="18"/>
      <c r="TOV1" s="18"/>
      <c r="TOW1" s="18"/>
      <c r="TOX1" s="18"/>
      <c r="TOY1" s="18"/>
      <c r="TOZ1" s="18"/>
      <c r="TPA1" s="18"/>
      <c r="TPB1" s="18"/>
      <c r="TPC1" s="18"/>
      <c r="TPD1" s="18"/>
      <c r="TPE1" s="18"/>
      <c r="TPF1" s="18"/>
      <c r="TPG1" s="18"/>
      <c r="TPH1" s="18"/>
      <c r="TPI1" s="18"/>
      <c r="TPJ1" s="18"/>
      <c r="TPK1" s="18"/>
      <c r="TPL1" s="18"/>
      <c r="TPM1" s="18"/>
      <c r="TPN1" s="18"/>
      <c r="TPO1" s="18"/>
      <c r="TPP1" s="18"/>
      <c r="TPQ1" s="18"/>
      <c r="TPR1" s="18"/>
      <c r="TPS1" s="18"/>
      <c r="TPT1" s="18"/>
      <c r="TPU1" s="18"/>
      <c r="TPV1" s="18"/>
      <c r="TPW1" s="18"/>
      <c r="TPX1" s="18"/>
      <c r="TPY1" s="18"/>
      <c r="TPZ1" s="18"/>
      <c r="TQA1" s="18"/>
      <c r="TQB1" s="18"/>
      <c r="TQC1" s="18"/>
      <c r="TQD1" s="18"/>
      <c r="TQE1" s="18"/>
      <c r="TQF1" s="18"/>
      <c r="TQG1" s="18"/>
      <c r="TQH1" s="18"/>
      <c r="TQI1" s="18"/>
      <c r="TQJ1" s="18"/>
      <c r="TQK1" s="18"/>
      <c r="TQL1" s="18"/>
      <c r="TQM1" s="18"/>
      <c r="TQN1" s="18"/>
      <c r="TQO1" s="18"/>
      <c r="TQP1" s="18"/>
      <c r="TQQ1" s="18"/>
      <c r="TQR1" s="18"/>
      <c r="TQS1" s="18"/>
      <c r="TQT1" s="18"/>
      <c r="TQU1" s="18"/>
      <c r="TQV1" s="18"/>
      <c r="TQW1" s="18"/>
      <c r="TQX1" s="18"/>
      <c r="TQY1" s="18"/>
      <c r="TQZ1" s="18"/>
      <c r="TRA1" s="18"/>
      <c r="TRB1" s="18"/>
      <c r="TRC1" s="18"/>
      <c r="TRD1" s="18"/>
      <c r="TRE1" s="18"/>
      <c r="TRF1" s="18"/>
      <c r="TRG1" s="18"/>
      <c r="TRH1" s="18"/>
      <c r="TRI1" s="18"/>
      <c r="TRJ1" s="18"/>
      <c r="TRK1" s="18"/>
      <c r="TRL1" s="18"/>
      <c r="TRM1" s="18"/>
      <c r="TRN1" s="18"/>
      <c r="TRO1" s="18"/>
      <c r="TRP1" s="18"/>
      <c r="TRQ1" s="18"/>
      <c r="TRR1" s="18"/>
      <c r="TRS1" s="18"/>
      <c r="TRT1" s="18"/>
      <c r="TRU1" s="18"/>
      <c r="TRV1" s="18"/>
      <c r="TRW1" s="18"/>
      <c r="TRX1" s="18"/>
      <c r="TRY1" s="18"/>
      <c r="TRZ1" s="18"/>
      <c r="TSA1" s="18"/>
      <c r="TSB1" s="18"/>
      <c r="TSC1" s="18"/>
      <c r="TSD1" s="18"/>
      <c r="TSE1" s="18"/>
      <c r="TSF1" s="18"/>
      <c r="TSG1" s="18"/>
      <c r="TSH1" s="18"/>
      <c r="TSI1" s="18"/>
      <c r="TSJ1" s="18"/>
      <c r="TSK1" s="18"/>
      <c r="TSL1" s="18"/>
      <c r="TSM1" s="18"/>
      <c r="TSN1" s="18"/>
      <c r="TSO1" s="18"/>
      <c r="TSP1" s="18"/>
      <c r="TSQ1" s="18"/>
      <c r="TSR1" s="18"/>
      <c r="TSS1" s="18"/>
      <c r="TST1" s="18"/>
      <c r="TSU1" s="18"/>
      <c r="TSV1" s="18"/>
      <c r="TSW1" s="18"/>
      <c r="TSX1" s="18"/>
      <c r="TSY1" s="18"/>
      <c r="TSZ1" s="18"/>
      <c r="TTA1" s="18"/>
      <c r="TTB1" s="18"/>
      <c r="TTC1" s="18"/>
      <c r="TTD1" s="18"/>
      <c r="TTE1" s="18"/>
      <c r="TTF1" s="18"/>
      <c r="TTG1" s="18"/>
      <c r="TTH1" s="18"/>
      <c r="TTI1" s="18"/>
      <c r="TTJ1" s="18"/>
      <c r="TTK1" s="18"/>
      <c r="TTL1" s="18"/>
      <c r="TTM1" s="18"/>
      <c r="TTN1" s="18"/>
      <c r="TTO1" s="18"/>
      <c r="TTP1" s="18"/>
      <c r="TTQ1" s="18"/>
      <c r="TTR1" s="18"/>
      <c r="TTS1" s="18"/>
      <c r="TTT1" s="18"/>
      <c r="TTU1" s="18"/>
      <c r="TTV1" s="18"/>
      <c r="TTW1" s="18"/>
      <c r="TTX1" s="18"/>
      <c r="TTY1" s="18"/>
      <c r="TTZ1" s="18"/>
      <c r="TUA1" s="18"/>
      <c r="TUB1" s="18"/>
      <c r="TUC1" s="18"/>
      <c r="TUD1" s="18"/>
      <c r="TUE1" s="18"/>
      <c r="TUF1" s="18"/>
      <c r="TUG1" s="18"/>
      <c r="TUH1" s="18"/>
      <c r="TUI1" s="18"/>
      <c r="TUJ1" s="18"/>
      <c r="TUK1" s="18"/>
      <c r="TUL1" s="18"/>
      <c r="TUM1" s="18"/>
      <c r="TUN1" s="18"/>
      <c r="TUO1" s="18"/>
      <c r="TUP1" s="18"/>
      <c r="TUQ1" s="18"/>
      <c r="TUR1" s="18"/>
      <c r="TUS1" s="18"/>
      <c r="TUT1" s="18"/>
      <c r="TUU1" s="18"/>
      <c r="TUV1" s="18"/>
      <c r="TUW1" s="18"/>
      <c r="TUX1" s="18"/>
      <c r="TUY1" s="18"/>
      <c r="TUZ1" s="18"/>
      <c r="TVA1" s="18"/>
      <c r="TVB1" s="18"/>
      <c r="TVC1" s="18"/>
      <c r="TVD1" s="18"/>
      <c r="TVE1" s="18"/>
      <c r="TVF1" s="18"/>
      <c r="TVG1" s="18"/>
      <c r="TVH1" s="18"/>
      <c r="TVI1" s="18"/>
      <c r="TVJ1" s="18"/>
      <c r="TVK1" s="18"/>
      <c r="TVL1" s="18"/>
      <c r="TVM1" s="18"/>
      <c r="TVN1" s="18"/>
      <c r="TVO1" s="18"/>
      <c r="TVP1" s="18"/>
      <c r="TVQ1" s="18"/>
      <c r="TVR1" s="18"/>
      <c r="TVS1" s="18"/>
      <c r="TVT1" s="18"/>
      <c r="TVU1" s="18"/>
      <c r="TVV1" s="18"/>
      <c r="TVW1" s="18"/>
      <c r="TVX1" s="18"/>
      <c r="TVY1" s="18"/>
      <c r="TVZ1" s="18"/>
      <c r="TWA1" s="18"/>
      <c r="TWB1" s="18"/>
      <c r="TWC1" s="18"/>
      <c r="TWD1" s="18"/>
      <c r="TWE1" s="18"/>
      <c r="TWF1" s="18"/>
      <c r="TWG1" s="18"/>
      <c r="TWH1" s="18"/>
      <c r="TWI1" s="18"/>
      <c r="TWJ1" s="18"/>
      <c r="TWK1" s="18"/>
      <c r="TWL1" s="18"/>
      <c r="TWM1" s="18"/>
      <c r="TWN1" s="18"/>
      <c r="TWO1" s="18"/>
      <c r="TWP1" s="18"/>
      <c r="TWQ1" s="18"/>
      <c r="TWR1" s="18"/>
      <c r="TWS1" s="18"/>
      <c r="TWT1" s="18"/>
      <c r="TWU1" s="18"/>
      <c r="TWV1" s="18"/>
      <c r="TWW1" s="18"/>
      <c r="TWX1" s="18"/>
      <c r="TWY1" s="18"/>
      <c r="TWZ1" s="18"/>
      <c r="TXA1" s="18"/>
      <c r="TXB1" s="18"/>
      <c r="TXC1" s="18"/>
      <c r="TXD1" s="18"/>
      <c r="TXE1" s="18"/>
      <c r="TXF1" s="18"/>
      <c r="TXG1" s="18"/>
      <c r="TXH1" s="18"/>
      <c r="TXI1" s="18"/>
      <c r="TXJ1" s="18"/>
      <c r="TXK1" s="18"/>
      <c r="TXL1" s="18"/>
      <c r="TXM1" s="18"/>
      <c r="TXN1" s="18"/>
      <c r="TXO1" s="18"/>
      <c r="TXP1" s="18"/>
      <c r="TXQ1" s="18"/>
      <c r="TXR1" s="18"/>
      <c r="TXS1" s="18"/>
      <c r="TXT1" s="18"/>
      <c r="TXU1" s="18"/>
      <c r="TXV1" s="18"/>
      <c r="TXW1" s="18"/>
      <c r="TXX1" s="18"/>
      <c r="TXY1" s="18"/>
      <c r="TXZ1" s="18"/>
      <c r="TYA1" s="18"/>
      <c r="TYB1" s="18"/>
      <c r="TYC1" s="18"/>
      <c r="TYD1" s="18"/>
      <c r="TYE1" s="18"/>
      <c r="TYF1" s="18"/>
      <c r="TYG1" s="18"/>
      <c r="TYH1" s="18"/>
      <c r="TYI1" s="18"/>
      <c r="TYJ1" s="18"/>
      <c r="TYK1" s="18"/>
      <c r="TYL1" s="18"/>
      <c r="TYM1" s="18"/>
      <c r="TYN1" s="18"/>
      <c r="TYO1" s="18"/>
      <c r="TYP1" s="18"/>
      <c r="TYQ1" s="18"/>
      <c r="TYR1" s="18"/>
      <c r="TYS1" s="18"/>
      <c r="TYT1" s="18"/>
      <c r="TYU1" s="18"/>
      <c r="TYV1" s="18"/>
      <c r="TYW1" s="18"/>
      <c r="TYX1" s="18"/>
      <c r="TYY1" s="18"/>
      <c r="TYZ1" s="18"/>
      <c r="TZA1" s="18"/>
      <c r="TZB1" s="18"/>
      <c r="TZC1" s="18"/>
      <c r="TZD1" s="18"/>
      <c r="TZE1" s="18"/>
      <c r="TZF1" s="18"/>
      <c r="TZG1" s="18"/>
      <c r="TZH1" s="18"/>
      <c r="TZI1" s="18"/>
      <c r="TZJ1" s="18"/>
      <c r="TZK1" s="18"/>
      <c r="TZL1" s="18"/>
      <c r="TZM1" s="18"/>
      <c r="TZN1" s="18"/>
      <c r="TZO1" s="18"/>
      <c r="TZP1" s="18"/>
      <c r="TZQ1" s="18"/>
      <c r="TZR1" s="18"/>
      <c r="TZS1" s="18"/>
      <c r="TZT1" s="18"/>
      <c r="TZU1" s="18"/>
      <c r="TZV1" s="18"/>
      <c r="TZW1" s="18"/>
      <c r="TZX1" s="18"/>
      <c r="TZY1" s="18"/>
      <c r="TZZ1" s="18"/>
      <c r="UAA1" s="18"/>
      <c r="UAB1" s="18"/>
      <c r="UAC1" s="18"/>
      <c r="UAD1" s="18"/>
      <c r="UAE1" s="18"/>
      <c r="UAF1" s="18"/>
      <c r="UAG1" s="18"/>
      <c r="UAH1" s="18"/>
      <c r="UAI1" s="18"/>
      <c r="UAJ1" s="18"/>
      <c r="UAK1" s="18"/>
      <c r="UAL1" s="18"/>
      <c r="UAM1" s="18"/>
      <c r="UAN1" s="18"/>
      <c r="UAO1" s="18"/>
      <c r="UAP1" s="18"/>
      <c r="UAQ1" s="18"/>
      <c r="UAR1" s="18"/>
      <c r="UAS1" s="18"/>
      <c r="UAT1" s="18"/>
      <c r="UAU1" s="18"/>
      <c r="UAV1" s="18"/>
      <c r="UAW1" s="18"/>
      <c r="UAX1" s="18"/>
      <c r="UAY1" s="18"/>
      <c r="UAZ1" s="18"/>
      <c r="UBA1" s="18"/>
      <c r="UBB1" s="18"/>
      <c r="UBC1" s="18"/>
      <c r="UBD1" s="18"/>
      <c r="UBE1" s="18"/>
      <c r="UBF1" s="18"/>
      <c r="UBG1" s="18"/>
      <c r="UBH1" s="18"/>
      <c r="UBI1" s="18"/>
      <c r="UBJ1" s="18"/>
      <c r="UBK1" s="18"/>
      <c r="UBL1" s="18"/>
      <c r="UBM1" s="18"/>
      <c r="UBN1" s="18"/>
      <c r="UBO1" s="18"/>
      <c r="UBP1" s="18"/>
      <c r="UBQ1" s="18"/>
      <c r="UBR1" s="18"/>
      <c r="UBS1" s="18"/>
      <c r="UBT1" s="18"/>
      <c r="UBU1" s="18"/>
      <c r="UBV1" s="18"/>
      <c r="UBW1" s="18"/>
      <c r="UBX1" s="18"/>
      <c r="UBY1" s="18"/>
      <c r="UBZ1" s="18"/>
      <c r="UCA1" s="18"/>
      <c r="UCB1" s="18"/>
      <c r="UCC1" s="18"/>
      <c r="UCD1" s="18"/>
      <c r="UCE1" s="18"/>
      <c r="UCF1" s="18"/>
      <c r="UCG1" s="18"/>
      <c r="UCH1" s="18"/>
      <c r="UCI1" s="18"/>
      <c r="UCJ1" s="18"/>
      <c r="UCK1" s="18"/>
      <c r="UCL1" s="18"/>
      <c r="UCM1" s="18"/>
      <c r="UCN1" s="18"/>
      <c r="UCO1" s="18"/>
      <c r="UCP1" s="18"/>
      <c r="UCQ1" s="18"/>
      <c r="UCR1" s="18"/>
      <c r="UCS1" s="18"/>
      <c r="UCT1" s="18"/>
      <c r="UCU1" s="18"/>
      <c r="UCV1" s="18"/>
      <c r="UCW1" s="18"/>
      <c r="UCX1" s="18"/>
      <c r="UCY1" s="18"/>
      <c r="UCZ1" s="18"/>
      <c r="UDA1" s="18"/>
      <c r="UDB1" s="18"/>
      <c r="UDC1" s="18"/>
      <c r="UDD1" s="18"/>
      <c r="UDE1" s="18"/>
      <c r="UDF1" s="18"/>
      <c r="UDG1" s="18"/>
      <c r="UDH1" s="18"/>
      <c r="UDI1" s="18"/>
      <c r="UDJ1" s="18"/>
      <c r="UDK1" s="18"/>
      <c r="UDL1" s="18"/>
      <c r="UDM1" s="18"/>
      <c r="UDN1" s="18"/>
      <c r="UDO1" s="18"/>
      <c r="UDP1" s="18"/>
      <c r="UDQ1" s="18"/>
      <c r="UDR1" s="18"/>
      <c r="UDS1" s="18"/>
      <c r="UDT1" s="18"/>
      <c r="UDU1" s="18"/>
      <c r="UDV1" s="18"/>
      <c r="UDW1" s="18"/>
      <c r="UDX1" s="18"/>
      <c r="UDY1" s="18"/>
      <c r="UDZ1" s="18"/>
      <c r="UEA1" s="18"/>
      <c r="UEB1" s="18"/>
      <c r="UEC1" s="18"/>
      <c r="UED1" s="18"/>
      <c r="UEE1" s="18"/>
      <c r="UEF1" s="18"/>
      <c r="UEG1" s="18"/>
      <c r="UEH1" s="18"/>
      <c r="UEI1" s="18"/>
      <c r="UEJ1" s="18"/>
      <c r="UEK1" s="18"/>
      <c r="UEL1" s="18"/>
      <c r="UEM1" s="18"/>
      <c r="UEN1" s="18"/>
      <c r="UEO1" s="18"/>
      <c r="UEP1" s="18"/>
      <c r="UEQ1" s="18"/>
      <c r="UER1" s="18"/>
      <c r="UES1" s="18"/>
      <c r="UET1" s="18"/>
      <c r="UEU1" s="18"/>
      <c r="UEV1" s="18"/>
      <c r="UEW1" s="18"/>
      <c r="UEX1" s="18"/>
      <c r="UEY1" s="18"/>
      <c r="UEZ1" s="18"/>
      <c r="UFA1" s="18"/>
      <c r="UFB1" s="18"/>
      <c r="UFC1" s="18"/>
      <c r="UFD1" s="18"/>
      <c r="UFE1" s="18"/>
      <c r="UFF1" s="18"/>
      <c r="UFG1" s="18"/>
      <c r="UFH1" s="18"/>
      <c r="UFI1" s="18"/>
      <c r="UFJ1" s="18"/>
      <c r="UFK1" s="18"/>
      <c r="UFL1" s="18"/>
      <c r="UFM1" s="18"/>
      <c r="UFN1" s="18"/>
      <c r="UFO1" s="18"/>
      <c r="UFP1" s="18"/>
      <c r="UFQ1" s="18"/>
      <c r="UFR1" s="18"/>
      <c r="UFS1" s="18"/>
      <c r="UFT1" s="18"/>
      <c r="UFU1" s="18"/>
      <c r="UFV1" s="18"/>
      <c r="UFW1" s="18"/>
      <c r="UFX1" s="18"/>
      <c r="UFY1" s="18"/>
      <c r="UFZ1" s="18"/>
      <c r="UGA1" s="18"/>
      <c r="UGB1" s="18"/>
      <c r="UGC1" s="18"/>
      <c r="UGD1" s="18"/>
      <c r="UGE1" s="18"/>
      <c r="UGF1" s="18"/>
      <c r="UGG1" s="18"/>
      <c r="UGH1" s="18"/>
      <c r="UGI1" s="18"/>
      <c r="UGJ1" s="18"/>
      <c r="UGK1" s="18"/>
      <c r="UGL1" s="18"/>
      <c r="UGM1" s="18"/>
      <c r="UGN1" s="18"/>
      <c r="UGO1" s="18"/>
      <c r="UGP1" s="18"/>
      <c r="UGQ1" s="18"/>
      <c r="UGR1" s="18"/>
      <c r="UGS1" s="18"/>
      <c r="UGT1" s="18"/>
      <c r="UGU1" s="18"/>
      <c r="UGV1" s="18"/>
      <c r="UGW1" s="18"/>
      <c r="UGX1" s="18"/>
      <c r="UGY1" s="18"/>
      <c r="UGZ1" s="18"/>
      <c r="UHA1" s="18"/>
      <c r="UHB1" s="18"/>
      <c r="UHC1" s="18"/>
      <c r="UHD1" s="18"/>
      <c r="UHE1" s="18"/>
      <c r="UHF1" s="18"/>
      <c r="UHG1" s="18"/>
      <c r="UHH1" s="18"/>
      <c r="UHI1" s="18"/>
      <c r="UHJ1" s="18"/>
      <c r="UHK1" s="18"/>
      <c r="UHL1" s="18"/>
      <c r="UHM1" s="18"/>
      <c r="UHN1" s="18"/>
      <c r="UHO1" s="18"/>
      <c r="UHP1" s="18"/>
      <c r="UHQ1" s="18"/>
      <c r="UHR1" s="18"/>
      <c r="UHS1" s="18"/>
      <c r="UHT1" s="18"/>
      <c r="UHU1" s="18"/>
      <c r="UHV1" s="18"/>
      <c r="UHW1" s="18"/>
      <c r="UHX1" s="18"/>
      <c r="UHY1" s="18"/>
      <c r="UHZ1" s="18"/>
      <c r="UIA1" s="18"/>
      <c r="UIB1" s="18"/>
      <c r="UIC1" s="18"/>
      <c r="UID1" s="18"/>
      <c r="UIE1" s="18"/>
      <c r="UIF1" s="18"/>
      <c r="UIG1" s="18"/>
      <c r="UIH1" s="18"/>
      <c r="UII1" s="18"/>
      <c r="UIJ1" s="18"/>
      <c r="UIK1" s="18"/>
      <c r="UIL1" s="18"/>
      <c r="UIM1" s="18"/>
      <c r="UIN1" s="18"/>
      <c r="UIO1" s="18"/>
      <c r="UIP1" s="18"/>
      <c r="UIQ1" s="18"/>
      <c r="UIR1" s="18"/>
      <c r="UIS1" s="18"/>
      <c r="UIT1" s="18"/>
      <c r="UIU1" s="18"/>
      <c r="UIV1" s="18"/>
      <c r="UIW1" s="18"/>
      <c r="UIX1" s="18"/>
      <c r="UIY1" s="18"/>
      <c r="UIZ1" s="18"/>
      <c r="UJA1" s="18"/>
      <c r="UJB1" s="18"/>
      <c r="UJC1" s="18"/>
      <c r="UJD1" s="18"/>
      <c r="UJE1" s="18"/>
      <c r="UJF1" s="18"/>
      <c r="UJG1" s="18"/>
      <c r="UJH1" s="18"/>
      <c r="UJI1" s="18"/>
      <c r="UJJ1" s="18"/>
      <c r="UJK1" s="18"/>
      <c r="UJL1" s="18"/>
      <c r="UJM1" s="18"/>
      <c r="UJN1" s="18"/>
      <c r="UJO1" s="18"/>
      <c r="UJP1" s="18"/>
      <c r="UJQ1" s="18"/>
      <c r="UJR1" s="18"/>
      <c r="UJS1" s="18"/>
      <c r="UJT1" s="18"/>
      <c r="UJU1" s="18"/>
      <c r="UJV1" s="18"/>
      <c r="UJW1" s="18"/>
      <c r="UJX1" s="18"/>
      <c r="UJY1" s="18"/>
      <c r="UJZ1" s="18"/>
      <c r="UKA1" s="18"/>
      <c r="UKB1" s="18"/>
      <c r="UKC1" s="18"/>
      <c r="UKD1" s="18"/>
      <c r="UKE1" s="18"/>
      <c r="UKF1" s="18"/>
      <c r="UKG1" s="18"/>
      <c r="UKH1" s="18"/>
      <c r="UKI1" s="18"/>
      <c r="UKJ1" s="18"/>
      <c r="UKK1" s="18"/>
      <c r="UKL1" s="18"/>
      <c r="UKM1" s="18"/>
      <c r="UKN1" s="18"/>
      <c r="UKO1" s="18"/>
      <c r="UKP1" s="18"/>
      <c r="UKQ1" s="18"/>
      <c r="UKR1" s="18"/>
      <c r="UKS1" s="18"/>
      <c r="UKT1" s="18"/>
      <c r="UKU1" s="18"/>
      <c r="UKV1" s="18"/>
      <c r="UKW1" s="18"/>
      <c r="UKX1" s="18"/>
      <c r="UKY1" s="18"/>
      <c r="UKZ1" s="18"/>
      <c r="ULA1" s="18"/>
      <c r="ULB1" s="18"/>
      <c r="ULC1" s="18"/>
      <c r="ULD1" s="18"/>
      <c r="ULE1" s="18"/>
      <c r="ULF1" s="18"/>
      <c r="ULG1" s="18"/>
      <c r="ULH1" s="18"/>
      <c r="ULI1" s="18"/>
      <c r="ULJ1" s="18"/>
      <c r="ULK1" s="18"/>
      <c r="ULL1" s="18"/>
      <c r="ULM1" s="18"/>
      <c r="ULN1" s="18"/>
      <c r="ULO1" s="18"/>
      <c r="ULP1" s="18"/>
      <c r="ULQ1" s="18"/>
      <c r="ULR1" s="18"/>
      <c r="ULS1" s="18"/>
      <c r="ULT1" s="18"/>
      <c r="ULU1" s="18"/>
      <c r="ULV1" s="18"/>
      <c r="ULW1" s="18"/>
      <c r="ULX1" s="18"/>
      <c r="ULY1" s="18"/>
      <c r="ULZ1" s="18"/>
      <c r="UMA1" s="18"/>
      <c r="UMB1" s="18"/>
      <c r="UMC1" s="18"/>
      <c r="UMD1" s="18"/>
      <c r="UME1" s="18"/>
      <c r="UMF1" s="18"/>
      <c r="UMG1" s="18"/>
      <c r="UMH1" s="18"/>
      <c r="UMI1" s="18"/>
      <c r="UMJ1" s="18"/>
      <c r="UMK1" s="18"/>
      <c r="UML1" s="18"/>
      <c r="UMM1" s="18"/>
      <c r="UMN1" s="18"/>
      <c r="UMO1" s="18"/>
      <c r="UMP1" s="18"/>
      <c r="UMQ1" s="18"/>
      <c r="UMR1" s="18"/>
      <c r="UMS1" s="18"/>
      <c r="UMT1" s="18"/>
      <c r="UMU1" s="18"/>
      <c r="UMV1" s="18"/>
      <c r="UMW1" s="18"/>
      <c r="UMX1" s="18"/>
      <c r="UMY1" s="18"/>
      <c r="UMZ1" s="18"/>
      <c r="UNA1" s="18"/>
      <c r="UNB1" s="18"/>
      <c r="UNC1" s="18"/>
      <c r="UND1" s="18"/>
      <c r="UNE1" s="18"/>
      <c r="UNF1" s="18"/>
      <c r="UNG1" s="18"/>
      <c r="UNH1" s="18"/>
      <c r="UNI1" s="18"/>
      <c r="UNJ1" s="18"/>
      <c r="UNK1" s="18"/>
      <c r="UNL1" s="18"/>
      <c r="UNM1" s="18"/>
      <c r="UNN1" s="18"/>
      <c r="UNO1" s="18"/>
      <c r="UNP1" s="18"/>
      <c r="UNQ1" s="18"/>
      <c r="UNR1" s="18"/>
      <c r="UNS1" s="18"/>
      <c r="UNT1" s="18"/>
      <c r="UNU1" s="18"/>
      <c r="UNV1" s="18"/>
      <c r="UNW1" s="18"/>
      <c r="UNX1" s="18"/>
      <c r="UNY1" s="18"/>
      <c r="UNZ1" s="18"/>
      <c r="UOA1" s="18"/>
      <c r="UOB1" s="18"/>
      <c r="UOC1" s="18"/>
      <c r="UOD1" s="18"/>
      <c r="UOE1" s="18"/>
      <c r="UOF1" s="18"/>
      <c r="UOG1" s="18"/>
      <c r="UOH1" s="18"/>
      <c r="UOI1" s="18"/>
      <c r="UOJ1" s="18"/>
      <c r="UOK1" s="18"/>
      <c r="UOL1" s="18"/>
      <c r="UOM1" s="18"/>
      <c r="UON1" s="18"/>
      <c r="UOO1" s="18"/>
      <c r="UOP1" s="18"/>
      <c r="UOQ1" s="18"/>
      <c r="UOR1" s="18"/>
      <c r="UOS1" s="18"/>
      <c r="UOT1" s="18"/>
      <c r="UOU1" s="18"/>
      <c r="UOV1" s="18"/>
      <c r="UOW1" s="18"/>
      <c r="UOX1" s="18"/>
      <c r="UOY1" s="18"/>
      <c r="UOZ1" s="18"/>
      <c r="UPA1" s="18"/>
      <c r="UPB1" s="18"/>
      <c r="UPC1" s="18"/>
      <c r="UPD1" s="18"/>
      <c r="UPE1" s="18"/>
      <c r="UPF1" s="18"/>
      <c r="UPG1" s="18"/>
      <c r="UPH1" s="18"/>
      <c r="UPI1" s="18"/>
      <c r="UPJ1" s="18"/>
      <c r="UPK1" s="18"/>
      <c r="UPL1" s="18"/>
      <c r="UPM1" s="18"/>
      <c r="UPN1" s="18"/>
      <c r="UPO1" s="18"/>
      <c r="UPP1" s="18"/>
      <c r="UPQ1" s="18"/>
      <c r="UPR1" s="18"/>
      <c r="UPS1" s="18"/>
      <c r="UPT1" s="18"/>
      <c r="UPU1" s="18"/>
      <c r="UPV1" s="18"/>
      <c r="UPW1" s="18"/>
      <c r="UPX1" s="18"/>
      <c r="UPY1" s="18"/>
      <c r="UPZ1" s="18"/>
      <c r="UQA1" s="18"/>
      <c r="UQB1" s="18"/>
      <c r="UQC1" s="18"/>
      <c r="UQD1" s="18"/>
      <c r="UQE1" s="18"/>
      <c r="UQF1" s="18"/>
      <c r="UQG1" s="18"/>
      <c r="UQH1" s="18"/>
      <c r="UQI1" s="18"/>
      <c r="UQJ1" s="18"/>
      <c r="UQK1" s="18"/>
      <c r="UQL1" s="18"/>
      <c r="UQM1" s="18"/>
      <c r="UQN1" s="18"/>
      <c r="UQO1" s="18"/>
      <c r="UQP1" s="18"/>
      <c r="UQQ1" s="18"/>
      <c r="UQR1" s="18"/>
      <c r="UQS1" s="18"/>
      <c r="UQT1" s="18"/>
      <c r="UQU1" s="18"/>
      <c r="UQV1" s="18"/>
      <c r="UQW1" s="18"/>
      <c r="UQX1" s="18"/>
      <c r="UQY1" s="18"/>
      <c r="UQZ1" s="18"/>
      <c r="URA1" s="18"/>
      <c r="URB1" s="18"/>
      <c r="URC1" s="18"/>
      <c r="URD1" s="18"/>
      <c r="URE1" s="18"/>
      <c r="URF1" s="18"/>
      <c r="URG1" s="18"/>
      <c r="URH1" s="18"/>
      <c r="URI1" s="18"/>
      <c r="URJ1" s="18"/>
      <c r="URK1" s="18"/>
      <c r="URL1" s="18"/>
      <c r="URM1" s="18"/>
      <c r="URN1" s="18"/>
      <c r="URO1" s="18"/>
      <c r="URP1" s="18"/>
      <c r="URQ1" s="18"/>
      <c r="URR1" s="18"/>
      <c r="URS1" s="18"/>
      <c r="URT1" s="18"/>
      <c r="URU1" s="18"/>
      <c r="URV1" s="18"/>
      <c r="URW1" s="18"/>
      <c r="URX1" s="18"/>
      <c r="URY1" s="18"/>
      <c r="URZ1" s="18"/>
      <c r="USA1" s="18"/>
      <c r="USB1" s="18"/>
      <c r="USC1" s="18"/>
      <c r="USD1" s="18"/>
      <c r="USE1" s="18"/>
      <c r="USF1" s="18"/>
      <c r="USG1" s="18"/>
      <c r="USH1" s="18"/>
      <c r="USI1" s="18"/>
      <c r="USJ1" s="18"/>
      <c r="USK1" s="18"/>
      <c r="USL1" s="18"/>
      <c r="USM1" s="18"/>
      <c r="USN1" s="18"/>
      <c r="USO1" s="18"/>
      <c r="USP1" s="18"/>
      <c r="USQ1" s="18"/>
      <c r="USR1" s="18"/>
      <c r="USS1" s="18"/>
      <c r="UST1" s="18"/>
      <c r="USU1" s="18"/>
      <c r="USV1" s="18"/>
      <c r="USW1" s="18"/>
      <c r="USX1" s="18"/>
      <c r="USY1" s="18"/>
      <c r="USZ1" s="18"/>
      <c r="UTA1" s="18"/>
      <c r="UTB1" s="18"/>
      <c r="UTC1" s="18"/>
      <c r="UTD1" s="18"/>
      <c r="UTE1" s="18"/>
      <c r="UTF1" s="18"/>
      <c r="UTG1" s="18"/>
      <c r="UTH1" s="18"/>
      <c r="UTI1" s="18"/>
      <c r="UTJ1" s="18"/>
      <c r="UTK1" s="18"/>
      <c r="UTL1" s="18"/>
      <c r="UTM1" s="18"/>
      <c r="UTN1" s="18"/>
      <c r="UTO1" s="18"/>
      <c r="UTP1" s="18"/>
      <c r="UTQ1" s="18"/>
      <c r="UTR1" s="18"/>
      <c r="UTS1" s="18"/>
      <c r="UTT1" s="18"/>
      <c r="UTU1" s="18"/>
      <c r="UTV1" s="18"/>
      <c r="UTW1" s="18"/>
      <c r="UTX1" s="18"/>
      <c r="UTY1" s="18"/>
      <c r="UTZ1" s="18"/>
      <c r="UUA1" s="18"/>
      <c r="UUB1" s="18"/>
      <c r="UUC1" s="18"/>
      <c r="UUD1" s="18"/>
      <c r="UUE1" s="18"/>
      <c r="UUF1" s="18"/>
      <c r="UUG1" s="18"/>
      <c r="UUH1" s="18"/>
      <c r="UUI1" s="18"/>
      <c r="UUJ1" s="18"/>
      <c r="UUK1" s="18"/>
      <c r="UUL1" s="18"/>
      <c r="UUM1" s="18"/>
      <c r="UUN1" s="18"/>
      <c r="UUO1" s="18"/>
      <c r="UUP1" s="18"/>
      <c r="UUQ1" s="18"/>
      <c r="UUR1" s="18"/>
      <c r="UUS1" s="18"/>
      <c r="UUT1" s="18"/>
      <c r="UUU1" s="18"/>
      <c r="UUV1" s="18"/>
      <c r="UUW1" s="18"/>
      <c r="UUX1" s="18"/>
      <c r="UUY1" s="18"/>
      <c r="UUZ1" s="18"/>
      <c r="UVA1" s="18"/>
      <c r="UVB1" s="18"/>
      <c r="UVC1" s="18"/>
      <c r="UVD1" s="18"/>
      <c r="UVE1" s="18"/>
      <c r="UVF1" s="18"/>
      <c r="UVG1" s="18"/>
      <c r="UVH1" s="18"/>
      <c r="UVI1" s="18"/>
      <c r="UVJ1" s="18"/>
      <c r="UVK1" s="18"/>
      <c r="UVL1" s="18"/>
      <c r="UVM1" s="18"/>
      <c r="UVN1" s="18"/>
      <c r="UVO1" s="18"/>
      <c r="UVP1" s="18"/>
      <c r="UVQ1" s="18"/>
      <c r="UVR1" s="18"/>
      <c r="UVS1" s="18"/>
      <c r="UVT1" s="18"/>
      <c r="UVU1" s="18"/>
      <c r="UVV1" s="18"/>
      <c r="UVW1" s="18"/>
      <c r="UVX1" s="18"/>
      <c r="UVY1" s="18"/>
      <c r="UVZ1" s="18"/>
      <c r="UWA1" s="18"/>
      <c r="UWB1" s="18"/>
      <c r="UWC1" s="18"/>
      <c r="UWD1" s="18"/>
      <c r="UWE1" s="18"/>
      <c r="UWF1" s="18"/>
      <c r="UWG1" s="18"/>
      <c r="UWH1" s="18"/>
      <c r="UWI1" s="18"/>
      <c r="UWJ1" s="18"/>
      <c r="UWK1" s="18"/>
      <c r="UWL1" s="18"/>
      <c r="UWM1" s="18"/>
      <c r="UWN1" s="18"/>
      <c r="UWO1" s="18"/>
      <c r="UWP1" s="18"/>
      <c r="UWQ1" s="18"/>
      <c r="UWR1" s="18"/>
      <c r="UWS1" s="18"/>
      <c r="UWT1" s="18"/>
      <c r="UWU1" s="18"/>
      <c r="UWV1" s="18"/>
      <c r="UWW1" s="18"/>
      <c r="UWX1" s="18"/>
      <c r="UWY1" s="18"/>
      <c r="UWZ1" s="18"/>
      <c r="UXA1" s="18"/>
      <c r="UXB1" s="18"/>
      <c r="UXC1" s="18"/>
      <c r="UXD1" s="18"/>
      <c r="UXE1" s="18"/>
      <c r="UXF1" s="18"/>
      <c r="UXG1" s="18"/>
      <c r="UXH1" s="18"/>
      <c r="UXI1" s="18"/>
      <c r="UXJ1" s="18"/>
      <c r="UXK1" s="18"/>
      <c r="UXL1" s="18"/>
      <c r="UXM1" s="18"/>
      <c r="UXN1" s="18"/>
      <c r="UXO1" s="18"/>
      <c r="UXP1" s="18"/>
      <c r="UXQ1" s="18"/>
      <c r="UXR1" s="18"/>
      <c r="UXS1" s="18"/>
      <c r="UXT1" s="18"/>
      <c r="UXU1" s="18"/>
      <c r="UXV1" s="18"/>
      <c r="UXW1" s="18"/>
      <c r="UXX1" s="18"/>
      <c r="UXY1" s="18"/>
      <c r="UXZ1" s="18"/>
      <c r="UYA1" s="18"/>
      <c r="UYB1" s="18"/>
      <c r="UYC1" s="18"/>
      <c r="UYD1" s="18"/>
      <c r="UYE1" s="18"/>
      <c r="UYF1" s="18"/>
      <c r="UYG1" s="18"/>
      <c r="UYH1" s="18"/>
      <c r="UYI1" s="18"/>
      <c r="UYJ1" s="18"/>
      <c r="UYK1" s="18"/>
      <c r="UYL1" s="18"/>
      <c r="UYM1" s="18"/>
      <c r="UYN1" s="18"/>
      <c r="UYO1" s="18"/>
      <c r="UYP1" s="18"/>
      <c r="UYQ1" s="18"/>
      <c r="UYR1" s="18"/>
      <c r="UYS1" s="18"/>
      <c r="UYT1" s="18"/>
      <c r="UYU1" s="18"/>
      <c r="UYV1" s="18"/>
      <c r="UYW1" s="18"/>
      <c r="UYX1" s="18"/>
      <c r="UYY1" s="18"/>
      <c r="UYZ1" s="18"/>
      <c r="UZA1" s="18"/>
      <c r="UZB1" s="18"/>
      <c r="UZC1" s="18"/>
      <c r="UZD1" s="18"/>
      <c r="UZE1" s="18"/>
      <c r="UZF1" s="18"/>
      <c r="UZG1" s="18"/>
      <c r="UZH1" s="18"/>
      <c r="UZI1" s="18"/>
      <c r="UZJ1" s="18"/>
      <c r="UZK1" s="18"/>
      <c r="UZL1" s="18"/>
      <c r="UZM1" s="18"/>
      <c r="UZN1" s="18"/>
      <c r="UZO1" s="18"/>
      <c r="UZP1" s="18"/>
      <c r="UZQ1" s="18"/>
      <c r="UZR1" s="18"/>
      <c r="UZS1" s="18"/>
      <c r="UZT1" s="18"/>
      <c r="UZU1" s="18"/>
      <c r="UZV1" s="18"/>
      <c r="UZW1" s="18"/>
      <c r="UZX1" s="18"/>
      <c r="UZY1" s="18"/>
      <c r="UZZ1" s="18"/>
      <c r="VAA1" s="18"/>
      <c r="VAB1" s="18"/>
      <c r="VAC1" s="18"/>
      <c r="VAD1" s="18"/>
      <c r="VAE1" s="18"/>
      <c r="VAF1" s="18"/>
      <c r="VAG1" s="18"/>
      <c r="VAH1" s="18"/>
      <c r="VAI1" s="18"/>
      <c r="VAJ1" s="18"/>
      <c r="VAK1" s="18"/>
      <c r="VAL1" s="18"/>
      <c r="VAM1" s="18"/>
      <c r="VAN1" s="18"/>
      <c r="VAO1" s="18"/>
      <c r="VAP1" s="18"/>
      <c r="VAQ1" s="18"/>
      <c r="VAR1" s="18"/>
      <c r="VAS1" s="18"/>
      <c r="VAT1" s="18"/>
      <c r="VAU1" s="18"/>
      <c r="VAV1" s="18"/>
      <c r="VAW1" s="18"/>
      <c r="VAX1" s="18"/>
      <c r="VAY1" s="18"/>
      <c r="VAZ1" s="18"/>
      <c r="VBA1" s="18"/>
      <c r="VBB1" s="18"/>
      <c r="VBC1" s="18"/>
      <c r="VBD1" s="18"/>
      <c r="VBE1" s="18"/>
      <c r="VBF1" s="18"/>
      <c r="VBG1" s="18"/>
      <c r="VBH1" s="18"/>
      <c r="VBI1" s="18"/>
      <c r="VBJ1" s="18"/>
      <c r="VBK1" s="18"/>
      <c r="VBL1" s="18"/>
      <c r="VBM1" s="18"/>
      <c r="VBN1" s="18"/>
      <c r="VBO1" s="18"/>
      <c r="VBP1" s="18"/>
      <c r="VBQ1" s="18"/>
      <c r="VBR1" s="18"/>
      <c r="VBS1" s="18"/>
      <c r="VBT1" s="18"/>
      <c r="VBU1" s="18"/>
      <c r="VBV1" s="18"/>
      <c r="VBW1" s="18"/>
      <c r="VBX1" s="18"/>
      <c r="VBY1" s="18"/>
      <c r="VBZ1" s="18"/>
      <c r="VCA1" s="18"/>
      <c r="VCB1" s="18"/>
      <c r="VCC1" s="18"/>
      <c r="VCD1" s="18"/>
      <c r="VCE1" s="18"/>
      <c r="VCF1" s="18"/>
      <c r="VCG1" s="18"/>
      <c r="VCH1" s="18"/>
      <c r="VCI1" s="18"/>
      <c r="VCJ1" s="18"/>
      <c r="VCK1" s="18"/>
      <c r="VCL1" s="18"/>
      <c r="VCM1" s="18"/>
      <c r="VCN1" s="18"/>
      <c r="VCO1" s="18"/>
      <c r="VCP1" s="18"/>
      <c r="VCQ1" s="18"/>
      <c r="VCR1" s="18"/>
      <c r="VCS1" s="18"/>
      <c r="VCT1" s="18"/>
      <c r="VCU1" s="18"/>
      <c r="VCV1" s="18"/>
      <c r="VCW1" s="18"/>
      <c r="VCX1" s="18"/>
      <c r="VCY1" s="18"/>
      <c r="VCZ1" s="18"/>
      <c r="VDA1" s="18"/>
      <c r="VDB1" s="18"/>
      <c r="VDC1" s="18"/>
      <c r="VDD1" s="18"/>
      <c r="VDE1" s="18"/>
      <c r="VDF1" s="18"/>
      <c r="VDG1" s="18"/>
      <c r="VDH1" s="18"/>
      <c r="VDI1" s="18"/>
      <c r="VDJ1" s="18"/>
      <c r="VDK1" s="18"/>
      <c r="VDL1" s="18"/>
      <c r="VDM1" s="18"/>
      <c r="VDN1" s="18"/>
      <c r="VDO1" s="18"/>
      <c r="VDP1" s="18"/>
      <c r="VDQ1" s="18"/>
      <c r="VDR1" s="18"/>
      <c r="VDS1" s="18"/>
      <c r="VDT1" s="18"/>
      <c r="VDU1" s="18"/>
      <c r="VDV1" s="18"/>
      <c r="VDW1" s="18"/>
      <c r="VDX1" s="18"/>
      <c r="VDY1" s="18"/>
      <c r="VDZ1" s="18"/>
      <c r="VEA1" s="18"/>
      <c r="VEB1" s="18"/>
      <c r="VEC1" s="18"/>
      <c r="VED1" s="18"/>
      <c r="VEE1" s="18"/>
      <c r="VEF1" s="18"/>
      <c r="VEG1" s="18"/>
      <c r="VEH1" s="18"/>
      <c r="VEI1" s="18"/>
      <c r="VEJ1" s="18"/>
      <c r="VEK1" s="18"/>
      <c r="VEL1" s="18"/>
      <c r="VEM1" s="18"/>
      <c r="VEN1" s="18"/>
      <c r="VEO1" s="18"/>
      <c r="VEP1" s="18"/>
      <c r="VEQ1" s="18"/>
      <c r="VER1" s="18"/>
      <c r="VES1" s="18"/>
      <c r="VET1" s="18"/>
      <c r="VEU1" s="18"/>
      <c r="VEV1" s="18"/>
      <c r="VEW1" s="18"/>
      <c r="VEX1" s="18"/>
      <c r="VEY1" s="18"/>
      <c r="VEZ1" s="18"/>
      <c r="VFA1" s="18"/>
      <c r="VFB1" s="18"/>
      <c r="VFC1" s="18"/>
      <c r="VFD1" s="18"/>
      <c r="VFE1" s="18"/>
      <c r="VFF1" s="18"/>
      <c r="VFG1" s="18"/>
      <c r="VFH1" s="18"/>
      <c r="VFI1" s="18"/>
      <c r="VFJ1" s="18"/>
      <c r="VFK1" s="18"/>
      <c r="VFL1" s="18"/>
      <c r="VFM1" s="18"/>
      <c r="VFN1" s="18"/>
      <c r="VFO1" s="18"/>
      <c r="VFP1" s="18"/>
      <c r="VFQ1" s="18"/>
      <c r="VFR1" s="18"/>
      <c r="VFS1" s="18"/>
      <c r="VFT1" s="18"/>
      <c r="VFU1" s="18"/>
      <c r="VFV1" s="18"/>
      <c r="VFW1" s="18"/>
      <c r="VFX1" s="18"/>
      <c r="VFY1" s="18"/>
      <c r="VFZ1" s="18"/>
      <c r="VGA1" s="18"/>
      <c r="VGB1" s="18"/>
      <c r="VGC1" s="18"/>
      <c r="VGD1" s="18"/>
      <c r="VGE1" s="18"/>
      <c r="VGF1" s="18"/>
      <c r="VGG1" s="18"/>
      <c r="VGH1" s="18"/>
      <c r="VGI1" s="18"/>
      <c r="VGJ1" s="18"/>
      <c r="VGK1" s="18"/>
      <c r="VGL1" s="18"/>
      <c r="VGM1" s="18"/>
      <c r="VGN1" s="18"/>
      <c r="VGO1" s="18"/>
      <c r="VGP1" s="18"/>
      <c r="VGQ1" s="18"/>
      <c r="VGR1" s="18"/>
      <c r="VGS1" s="18"/>
      <c r="VGT1" s="18"/>
      <c r="VGU1" s="18"/>
      <c r="VGV1" s="18"/>
      <c r="VGW1" s="18"/>
      <c r="VGX1" s="18"/>
      <c r="VGY1" s="18"/>
      <c r="VGZ1" s="18"/>
      <c r="VHA1" s="18"/>
      <c r="VHB1" s="18"/>
      <c r="VHC1" s="18"/>
      <c r="VHD1" s="18"/>
      <c r="VHE1" s="18"/>
      <c r="VHF1" s="18"/>
      <c r="VHG1" s="18"/>
      <c r="VHH1" s="18"/>
      <c r="VHI1" s="18"/>
      <c r="VHJ1" s="18"/>
      <c r="VHK1" s="18"/>
      <c r="VHL1" s="18"/>
      <c r="VHM1" s="18"/>
      <c r="VHN1" s="18"/>
      <c r="VHO1" s="18"/>
      <c r="VHP1" s="18"/>
      <c r="VHQ1" s="18"/>
      <c r="VHR1" s="18"/>
      <c r="VHS1" s="18"/>
      <c r="VHT1" s="18"/>
      <c r="VHU1" s="18"/>
      <c r="VHV1" s="18"/>
      <c r="VHW1" s="18"/>
      <c r="VHX1" s="18"/>
      <c r="VHY1" s="18"/>
      <c r="VHZ1" s="18"/>
      <c r="VIA1" s="18"/>
      <c r="VIB1" s="18"/>
      <c r="VIC1" s="18"/>
      <c r="VID1" s="18"/>
      <c r="VIE1" s="18"/>
      <c r="VIF1" s="18"/>
      <c r="VIG1" s="18"/>
      <c r="VIH1" s="18"/>
      <c r="VII1" s="18"/>
      <c r="VIJ1" s="18"/>
      <c r="VIK1" s="18"/>
      <c r="VIL1" s="18"/>
      <c r="VIM1" s="18"/>
      <c r="VIN1" s="18"/>
      <c r="VIO1" s="18"/>
      <c r="VIP1" s="18"/>
      <c r="VIQ1" s="18"/>
      <c r="VIR1" s="18"/>
      <c r="VIS1" s="18"/>
      <c r="VIT1" s="18"/>
      <c r="VIU1" s="18"/>
      <c r="VIV1" s="18"/>
      <c r="VIW1" s="18"/>
      <c r="VIX1" s="18"/>
      <c r="VIY1" s="18"/>
      <c r="VIZ1" s="18"/>
      <c r="VJA1" s="18"/>
      <c r="VJB1" s="18"/>
      <c r="VJC1" s="18"/>
      <c r="VJD1" s="18"/>
      <c r="VJE1" s="18"/>
      <c r="VJF1" s="18"/>
      <c r="VJG1" s="18"/>
      <c r="VJH1" s="18"/>
      <c r="VJI1" s="18"/>
      <c r="VJJ1" s="18"/>
      <c r="VJK1" s="18"/>
      <c r="VJL1" s="18"/>
      <c r="VJM1" s="18"/>
      <c r="VJN1" s="18"/>
      <c r="VJO1" s="18"/>
      <c r="VJP1" s="18"/>
      <c r="VJQ1" s="18"/>
      <c r="VJR1" s="18"/>
      <c r="VJS1" s="18"/>
      <c r="VJT1" s="18"/>
      <c r="VJU1" s="18"/>
      <c r="VJV1" s="18"/>
      <c r="VJW1" s="18"/>
      <c r="VJX1" s="18"/>
      <c r="VJY1" s="18"/>
      <c r="VJZ1" s="18"/>
      <c r="VKA1" s="18"/>
      <c r="VKB1" s="18"/>
      <c r="VKC1" s="18"/>
      <c r="VKD1" s="18"/>
      <c r="VKE1" s="18"/>
      <c r="VKF1" s="18"/>
      <c r="VKG1" s="18"/>
      <c r="VKH1" s="18"/>
      <c r="VKI1" s="18"/>
      <c r="VKJ1" s="18"/>
      <c r="VKK1" s="18"/>
      <c r="VKL1" s="18"/>
      <c r="VKM1" s="18"/>
      <c r="VKN1" s="18"/>
      <c r="VKO1" s="18"/>
      <c r="VKP1" s="18"/>
      <c r="VKQ1" s="18"/>
      <c r="VKR1" s="18"/>
      <c r="VKS1" s="18"/>
      <c r="VKT1" s="18"/>
      <c r="VKU1" s="18"/>
      <c r="VKV1" s="18"/>
      <c r="VKW1" s="18"/>
      <c r="VKX1" s="18"/>
      <c r="VKY1" s="18"/>
      <c r="VKZ1" s="18"/>
      <c r="VLA1" s="18"/>
      <c r="VLB1" s="18"/>
      <c r="VLC1" s="18"/>
      <c r="VLD1" s="18"/>
      <c r="VLE1" s="18"/>
      <c r="VLF1" s="18"/>
      <c r="VLG1" s="18"/>
      <c r="VLH1" s="18"/>
      <c r="VLI1" s="18"/>
      <c r="VLJ1" s="18"/>
      <c r="VLK1" s="18"/>
      <c r="VLL1" s="18"/>
      <c r="VLM1" s="18"/>
      <c r="VLN1" s="18"/>
      <c r="VLO1" s="18"/>
      <c r="VLP1" s="18"/>
      <c r="VLQ1" s="18"/>
      <c r="VLR1" s="18"/>
      <c r="VLS1" s="18"/>
      <c r="VLT1" s="18"/>
      <c r="VLU1" s="18"/>
      <c r="VLV1" s="18"/>
      <c r="VLW1" s="18"/>
      <c r="VLX1" s="18"/>
      <c r="VLY1" s="18"/>
      <c r="VLZ1" s="18"/>
      <c r="VMA1" s="18"/>
      <c r="VMB1" s="18"/>
      <c r="VMC1" s="18"/>
      <c r="VMD1" s="18"/>
      <c r="VME1" s="18"/>
      <c r="VMF1" s="18"/>
      <c r="VMG1" s="18"/>
      <c r="VMH1" s="18"/>
      <c r="VMI1" s="18"/>
      <c r="VMJ1" s="18"/>
      <c r="VMK1" s="18"/>
      <c r="VML1" s="18"/>
      <c r="VMM1" s="18"/>
      <c r="VMN1" s="18"/>
      <c r="VMO1" s="18"/>
      <c r="VMP1" s="18"/>
      <c r="VMQ1" s="18"/>
      <c r="VMR1" s="18"/>
      <c r="VMS1" s="18"/>
      <c r="VMT1" s="18"/>
      <c r="VMU1" s="18"/>
      <c r="VMV1" s="18"/>
      <c r="VMW1" s="18"/>
      <c r="VMX1" s="18"/>
      <c r="VMY1" s="18"/>
      <c r="VMZ1" s="18"/>
      <c r="VNA1" s="18"/>
      <c r="VNB1" s="18"/>
      <c r="VNC1" s="18"/>
      <c r="VND1" s="18"/>
      <c r="VNE1" s="18"/>
      <c r="VNF1" s="18"/>
      <c r="VNG1" s="18"/>
      <c r="VNH1" s="18"/>
      <c r="VNI1" s="18"/>
      <c r="VNJ1" s="18"/>
      <c r="VNK1" s="18"/>
      <c r="VNL1" s="18"/>
      <c r="VNM1" s="18"/>
      <c r="VNN1" s="18"/>
      <c r="VNO1" s="18"/>
      <c r="VNP1" s="18"/>
      <c r="VNQ1" s="18"/>
      <c r="VNR1" s="18"/>
      <c r="VNS1" s="18"/>
      <c r="VNT1" s="18"/>
      <c r="VNU1" s="18"/>
      <c r="VNV1" s="18"/>
      <c r="VNW1" s="18"/>
      <c r="VNX1" s="18"/>
      <c r="VNY1" s="18"/>
      <c r="VNZ1" s="18"/>
      <c r="VOA1" s="18"/>
      <c r="VOB1" s="18"/>
      <c r="VOC1" s="18"/>
      <c r="VOD1" s="18"/>
      <c r="VOE1" s="18"/>
      <c r="VOF1" s="18"/>
      <c r="VOG1" s="18"/>
      <c r="VOH1" s="18"/>
      <c r="VOI1" s="18"/>
      <c r="VOJ1" s="18"/>
      <c r="VOK1" s="18"/>
      <c r="VOL1" s="18"/>
      <c r="VOM1" s="18"/>
      <c r="VON1" s="18"/>
      <c r="VOO1" s="18"/>
      <c r="VOP1" s="18"/>
      <c r="VOQ1" s="18"/>
      <c r="VOR1" s="18"/>
      <c r="VOS1" s="18"/>
      <c r="VOT1" s="18"/>
      <c r="VOU1" s="18"/>
      <c r="VOV1" s="18"/>
      <c r="VOW1" s="18"/>
      <c r="VOX1" s="18"/>
      <c r="VOY1" s="18"/>
      <c r="VOZ1" s="18"/>
      <c r="VPA1" s="18"/>
      <c r="VPB1" s="18"/>
      <c r="VPC1" s="18"/>
      <c r="VPD1" s="18"/>
      <c r="VPE1" s="18"/>
      <c r="VPF1" s="18"/>
      <c r="VPG1" s="18"/>
      <c r="VPH1" s="18"/>
      <c r="VPI1" s="18"/>
      <c r="VPJ1" s="18"/>
      <c r="VPK1" s="18"/>
      <c r="VPL1" s="18"/>
      <c r="VPM1" s="18"/>
      <c r="VPN1" s="18"/>
      <c r="VPO1" s="18"/>
      <c r="VPP1" s="18"/>
      <c r="VPQ1" s="18"/>
      <c r="VPR1" s="18"/>
      <c r="VPS1" s="18"/>
      <c r="VPT1" s="18"/>
      <c r="VPU1" s="18"/>
      <c r="VPV1" s="18"/>
      <c r="VPW1" s="18"/>
      <c r="VPX1" s="18"/>
      <c r="VPY1" s="18"/>
      <c r="VPZ1" s="18"/>
      <c r="VQA1" s="18"/>
      <c r="VQB1" s="18"/>
      <c r="VQC1" s="18"/>
      <c r="VQD1" s="18"/>
      <c r="VQE1" s="18"/>
      <c r="VQF1" s="18"/>
      <c r="VQG1" s="18"/>
      <c r="VQH1" s="18"/>
      <c r="VQI1" s="18"/>
      <c r="VQJ1" s="18"/>
      <c r="VQK1" s="18"/>
      <c r="VQL1" s="18"/>
      <c r="VQM1" s="18"/>
      <c r="VQN1" s="18"/>
      <c r="VQO1" s="18"/>
      <c r="VQP1" s="18"/>
      <c r="VQQ1" s="18"/>
      <c r="VQR1" s="18"/>
      <c r="VQS1" s="18"/>
      <c r="VQT1" s="18"/>
      <c r="VQU1" s="18"/>
      <c r="VQV1" s="18"/>
      <c r="VQW1" s="18"/>
      <c r="VQX1" s="18"/>
      <c r="VQY1" s="18"/>
      <c r="VQZ1" s="18"/>
      <c r="VRA1" s="18"/>
      <c r="VRB1" s="18"/>
      <c r="VRC1" s="18"/>
      <c r="VRD1" s="18"/>
      <c r="VRE1" s="18"/>
      <c r="VRF1" s="18"/>
      <c r="VRG1" s="18"/>
      <c r="VRH1" s="18"/>
      <c r="VRI1" s="18"/>
      <c r="VRJ1" s="18"/>
      <c r="VRK1" s="18"/>
      <c r="VRL1" s="18"/>
      <c r="VRM1" s="18"/>
      <c r="VRN1" s="18"/>
      <c r="VRO1" s="18"/>
      <c r="VRP1" s="18"/>
      <c r="VRQ1" s="18"/>
      <c r="VRR1" s="18"/>
      <c r="VRS1" s="18"/>
      <c r="VRT1" s="18"/>
      <c r="VRU1" s="18"/>
      <c r="VRV1" s="18"/>
      <c r="VRW1" s="18"/>
      <c r="VRX1" s="18"/>
      <c r="VRY1" s="18"/>
      <c r="VRZ1" s="18"/>
      <c r="VSA1" s="18"/>
      <c r="VSB1" s="18"/>
      <c r="VSC1" s="18"/>
      <c r="VSD1" s="18"/>
      <c r="VSE1" s="18"/>
      <c r="VSF1" s="18"/>
      <c r="VSG1" s="18"/>
      <c r="VSH1" s="18"/>
      <c r="VSI1" s="18"/>
      <c r="VSJ1" s="18"/>
      <c r="VSK1" s="18"/>
      <c r="VSL1" s="18"/>
      <c r="VSM1" s="18"/>
      <c r="VSN1" s="18"/>
      <c r="VSO1" s="18"/>
      <c r="VSP1" s="18"/>
      <c r="VSQ1" s="18"/>
      <c r="VSR1" s="18"/>
      <c r="VSS1" s="18"/>
      <c r="VST1" s="18"/>
      <c r="VSU1" s="18"/>
      <c r="VSV1" s="18"/>
      <c r="VSW1" s="18"/>
      <c r="VSX1" s="18"/>
      <c r="VSY1" s="18"/>
      <c r="VSZ1" s="18"/>
      <c r="VTA1" s="18"/>
      <c r="VTB1" s="18"/>
      <c r="VTC1" s="18"/>
      <c r="VTD1" s="18"/>
      <c r="VTE1" s="18"/>
      <c r="VTF1" s="18"/>
      <c r="VTG1" s="18"/>
      <c r="VTH1" s="18"/>
      <c r="VTI1" s="18"/>
      <c r="VTJ1" s="18"/>
      <c r="VTK1" s="18"/>
      <c r="VTL1" s="18"/>
      <c r="VTM1" s="18"/>
      <c r="VTN1" s="18"/>
      <c r="VTO1" s="18"/>
      <c r="VTP1" s="18"/>
      <c r="VTQ1" s="18"/>
      <c r="VTR1" s="18"/>
      <c r="VTS1" s="18"/>
      <c r="VTT1" s="18"/>
      <c r="VTU1" s="18"/>
      <c r="VTV1" s="18"/>
      <c r="VTW1" s="18"/>
      <c r="VTX1" s="18"/>
      <c r="VTY1" s="18"/>
      <c r="VTZ1" s="18"/>
      <c r="VUA1" s="18"/>
      <c r="VUB1" s="18"/>
      <c r="VUC1" s="18"/>
      <c r="VUD1" s="18"/>
      <c r="VUE1" s="18"/>
      <c r="VUF1" s="18"/>
      <c r="VUG1" s="18"/>
      <c r="VUH1" s="18"/>
      <c r="VUI1" s="18"/>
      <c r="VUJ1" s="18"/>
      <c r="VUK1" s="18"/>
      <c r="VUL1" s="18"/>
      <c r="VUM1" s="18"/>
      <c r="VUN1" s="18"/>
      <c r="VUO1" s="18"/>
      <c r="VUP1" s="18"/>
      <c r="VUQ1" s="18"/>
      <c r="VUR1" s="18"/>
      <c r="VUS1" s="18"/>
      <c r="VUT1" s="18"/>
      <c r="VUU1" s="18"/>
      <c r="VUV1" s="18"/>
      <c r="VUW1" s="18"/>
      <c r="VUX1" s="18"/>
      <c r="VUY1" s="18"/>
      <c r="VUZ1" s="18"/>
      <c r="VVA1" s="18"/>
      <c r="VVB1" s="18"/>
      <c r="VVC1" s="18"/>
      <c r="VVD1" s="18"/>
      <c r="VVE1" s="18"/>
      <c r="VVF1" s="18"/>
      <c r="VVG1" s="18"/>
      <c r="VVH1" s="18"/>
      <c r="VVI1" s="18"/>
      <c r="VVJ1" s="18"/>
      <c r="VVK1" s="18"/>
      <c r="VVL1" s="18"/>
      <c r="VVM1" s="18"/>
      <c r="VVN1" s="18"/>
      <c r="VVO1" s="18"/>
      <c r="VVP1" s="18"/>
      <c r="VVQ1" s="18"/>
      <c r="VVR1" s="18"/>
      <c r="VVS1" s="18"/>
      <c r="VVT1" s="18"/>
      <c r="VVU1" s="18"/>
      <c r="VVV1" s="18"/>
      <c r="VVW1" s="18"/>
      <c r="VVX1" s="18"/>
      <c r="VVY1" s="18"/>
      <c r="VVZ1" s="18"/>
      <c r="VWA1" s="18"/>
      <c r="VWB1" s="18"/>
      <c r="VWC1" s="18"/>
      <c r="VWD1" s="18"/>
      <c r="VWE1" s="18"/>
      <c r="VWF1" s="18"/>
      <c r="VWG1" s="18"/>
      <c r="VWH1" s="18"/>
      <c r="VWI1" s="18"/>
      <c r="VWJ1" s="18"/>
      <c r="VWK1" s="18"/>
      <c r="VWL1" s="18"/>
      <c r="VWM1" s="18"/>
      <c r="VWN1" s="18"/>
      <c r="VWO1" s="18"/>
      <c r="VWP1" s="18"/>
      <c r="VWQ1" s="18"/>
      <c r="VWR1" s="18"/>
      <c r="VWS1" s="18"/>
      <c r="VWT1" s="18"/>
      <c r="VWU1" s="18"/>
      <c r="VWV1" s="18"/>
      <c r="VWW1" s="18"/>
      <c r="VWX1" s="18"/>
      <c r="VWY1" s="18"/>
      <c r="VWZ1" s="18"/>
      <c r="VXA1" s="18"/>
      <c r="VXB1" s="18"/>
      <c r="VXC1" s="18"/>
      <c r="VXD1" s="18"/>
      <c r="VXE1" s="18"/>
      <c r="VXF1" s="18"/>
      <c r="VXG1" s="18"/>
      <c r="VXH1" s="18"/>
      <c r="VXI1" s="18"/>
      <c r="VXJ1" s="18"/>
      <c r="VXK1" s="18"/>
      <c r="VXL1" s="18"/>
      <c r="VXM1" s="18"/>
      <c r="VXN1" s="18"/>
      <c r="VXO1" s="18"/>
      <c r="VXP1" s="18"/>
      <c r="VXQ1" s="18"/>
      <c r="VXR1" s="18"/>
      <c r="VXS1" s="18"/>
      <c r="VXT1" s="18"/>
      <c r="VXU1" s="18"/>
      <c r="VXV1" s="18"/>
      <c r="VXW1" s="18"/>
      <c r="VXX1" s="18"/>
      <c r="VXY1" s="18"/>
      <c r="VXZ1" s="18"/>
      <c r="VYA1" s="18"/>
      <c r="VYB1" s="18"/>
      <c r="VYC1" s="18"/>
      <c r="VYD1" s="18"/>
      <c r="VYE1" s="18"/>
      <c r="VYF1" s="18"/>
      <c r="VYG1" s="18"/>
      <c r="VYH1" s="18"/>
      <c r="VYI1" s="18"/>
      <c r="VYJ1" s="18"/>
      <c r="VYK1" s="18"/>
      <c r="VYL1" s="18"/>
      <c r="VYM1" s="18"/>
      <c r="VYN1" s="18"/>
      <c r="VYO1" s="18"/>
      <c r="VYP1" s="18"/>
      <c r="VYQ1" s="18"/>
      <c r="VYR1" s="18"/>
      <c r="VYS1" s="18"/>
      <c r="VYT1" s="18"/>
      <c r="VYU1" s="18"/>
      <c r="VYV1" s="18"/>
      <c r="VYW1" s="18"/>
      <c r="VYX1" s="18"/>
      <c r="VYY1" s="18"/>
      <c r="VYZ1" s="18"/>
      <c r="VZA1" s="18"/>
      <c r="VZB1" s="18"/>
      <c r="VZC1" s="18"/>
      <c r="VZD1" s="18"/>
      <c r="VZE1" s="18"/>
      <c r="VZF1" s="18"/>
      <c r="VZG1" s="18"/>
      <c r="VZH1" s="18"/>
      <c r="VZI1" s="18"/>
      <c r="VZJ1" s="18"/>
      <c r="VZK1" s="18"/>
      <c r="VZL1" s="18"/>
      <c r="VZM1" s="18"/>
      <c r="VZN1" s="18"/>
      <c r="VZO1" s="18"/>
      <c r="VZP1" s="18"/>
      <c r="VZQ1" s="18"/>
      <c r="VZR1" s="18"/>
      <c r="VZS1" s="18"/>
      <c r="VZT1" s="18"/>
      <c r="VZU1" s="18"/>
      <c r="VZV1" s="18"/>
      <c r="VZW1" s="18"/>
      <c r="VZX1" s="18"/>
      <c r="VZY1" s="18"/>
      <c r="VZZ1" s="18"/>
      <c r="WAA1" s="18"/>
      <c r="WAB1" s="18"/>
      <c r="WAC1" s="18"/>
      <c r="WAD1" s="18"/>
      <c r="WAE1" s="18"/>
      <c r="WAF1" s="18"/>
      <c r="WAG1" s="18"/>
      <c r="WAH1" s="18"/>
      <c r="WAI1" s="18"/>
      <c r="WAJ1" s="18"/>
      <c r="WAK1" s="18"/>
      <c r="WAL1" s="18"/>
      <c r="WAM1" s="18"/>
      <c r="WAN1" s="18"/>
      <c r="WAO1" s="18"/>
      <c r="WAP1" s="18"/>
      <c r="WAQ1" s="18"/>
      <c r="WAR1" s="18"/>
      <c r="WAS1" s="18"/>
      <c r="WAT1" s="18"/>
      <c r="WAU1" s="18"/>
      <c r="WAV1" s="18"/>
      <c r="WAW1" s="18"/>
      <c r="WAX1" s="18"/>
      <c r="WAY1" s="18"/>
      <c r="WAZ1" s="18"/>
      <c r="WBA1" s="18"/>
      <c r="WBB1" s="18"/>
      <c r="WBC1" s="18"/>
      <c r="WBD1" s="18"/>
      <c r="WBE1" s="18"/>
      <c r="WBF1" s="18"/>
      <c r="WBG1" s="18"/>
      <c r="WBH1" s="18"/>
      <c r="WBI1" s="18"/>
      <c r="WBJ1" s="18"/>
      <c r="WBK1" s="18"/>
      <c r="WBL1" s="18"/>
      <c r="WBM1" s="18"/>
      <c r="WBN1" s="18"/>
      <c r="WBO1" s="18"/>
      <c r="WBP1" s="18"/>
      <c r="WBQ1" s="18"/>
      <c r="WBR1" s="18"/>
      <c r="WBS1" s="18"/>
      <c r="WBT1" s="18"/>
      <c r="WBU1" s="18"/>
      <c r="WBV1" s="18"/>
      <c r="WBW1" s="18"/>
      <c r="WBX1" s="18"/>
      <c r="WBY1" s="18"/>
      <c r="WBZ1" s="18"/>
      <c r="WCA1" s="18"/>
      <c r="WCB1" s="18"/>
      <c r="WCC1" s="18"/>
      <c r="WCD1" s="18"/>
      <c r="WCE1" s="18"/>
      <c r="WCF1" s="18"/>
      <c r="WCG1" s="18"/>
      <c r="WCH1" s="18"/>
      <c r="WCI1" s="18"/>
      <c r="WCJ1" s="18"/>
      <c r="WCK1" s="18"/>
      <c r="WCL1" s="18"/>
      <c r="WCM1" s="18"/>
      <c r="WCN1" s="18"/>
      <c r="WCO1" s="18"/>
      <c r="WCP1" s="18"/>
      <c r="WCQ1" s="18"/>
      <c r="WCR1" s="18"/>
      <c r="WCS1" s="18"/>
      <c r="WCT1" s="18"/>
      <c r="WCU1" s="18"/>
      <c r="WCV1" s="18"/>
      <c r="WCW1" s="18"/>
      <c r="WCX1" s="18"/>
      <c r="WCY1" s="18"/>
      <c r="WCZ1" s="18"/>
      <c r="WDA1" s="18"/>
      <c r="WDB1" s="18"/>
      <c r="WDC1" s="18"/>
      <c r="WDD1" s="18"/>
      <c r="WDE1" s="18"/>
      <c r="WDF1" s="18"/>
      <c r="WDG1" s="18"/>
      <c r="WDH1" s="18"/>
      <c r="WDI1" s="18"/>
      <c r="WDJ1" s="18"/>
      <c r="WDK1" s="18"/>
      <c r="WDL1" s="18"/>
      <c r="WDM1" s="18"/>
      <c r="WDN1" s="18"/>
      <c r="WDO1" s="18"/>
      <c r="WDP1" s="18"/>
      <c r="WDQ1" s="18"/>
      <c r="WDR1" s="18"/>
      <c r="WDS1" s="18"/>
      <c r="WDT1" s="18"/>
      <c r="WDU1" s="18"/>
      <c r="WDV1" s="18"/>
      <c r="WDW1" s="18"/>
      <c r="WDX1" s="18"/>
      <c r="WDY1" s="18"/>
      <c r="WDZ1" s="18"/>
      <c r="WEA1" s="18"/>
      <c r="WEB1" s="18"/>
      <c r="WEC1" s="18"/>
      <c r="WED1" s="18"/>
      <c r="WEE1" s="18"/>
      <c r="WEF1" s="18"/>
      <c r="WEG1" s="18"/>
      <c r="WEH1" s="18"/>
      <c r="WEI1" s="18"/>
      <c r="WEJ1" s="18"/>
      <c r="WEK1" s="18"/>
      <c r="WEL1" s="18"/>
      <c r="WEM1" s="18"/>
      <c r="WEN1" s="18"/>
      <c r="WEO1" s="18"/>
      <c r="WEP1" s="18"/>
      <c r="WEQ1" s="18"/>
      <c r="WER1" s="18"/>
      <c r="WES1" s="18"/>
      <c r="WET1" s="18"/>
      <c r="WEU1" s="18"/>
      <c r="WEV1" s="18"/>
      <c r="WEW1" s="18"/>
      <c r="WEX1" s="18"/>
      <c r="WEY1" s="18"/>
      <c r="WEZ1" s="18"/>
      <c r="WFA1" s="18"/>
      <c r="WFB1" s="18"/>
      <c r="WFC1" s="18"/>
      <c r="WFD1" s="18"/>
      <c r="WFE1" s="18"/>
      <c r="WFF1" s="18"/>
      <c r="WFG1" s="18"/>
      <c r="WFH1" s="18"/>
      <c r="WFI1" s="18"/>
      <c r="WFJ1" s="18"/>
      <c r="WFK1" s="18"/>
      <c r="WFL1" s="18"/>
      <c r="WFM1" s="18"/>
      <c r="WFN1" s="18"/>
      <c r="WFO1" s="18"/>
      <c r="WFP1" s="18"/>
      <c r="WFQ1" s="18"/>
      <c r="WFR1" s="18"/>
      <c r="WFS1" s="18"/>
      <c r="WFT1" s="18"/>
      <c r="WFU1" s="18"/>
      <c r="WFV1" s="18"/>
      <c r="WFW1" s="18"/>
      <c r="WFX1" s="18"/>
      <c r="WFY1" s="18"/>
      <c r="WFZ1" s="18"/>
      <c r="WGA1" s="18"/>
      <c r="WGB1" s="18"/>
      <c r="WGC1" s="18"/>
      <c r="WGD1" s="18"/>
      <c r="WGE1" s="18"/>
      <c r="WGF1" s="18"/>
      <c r="WGG1" s="18"/>
      <c r="WGH1" s="18"/>
      <c r="WGI1" s="18"/>
      <c r="WGJ1" s="18"/>
      <c r="WGK1" s="18"/>
      <c r="WGL1" s="18"/>
      <c r="WGM1" s="18"/>
      <c r="WGN1" s="18"/>
      <c r="WGO1" s="18"/>
      <c r="WGP1" s="18"/>
      <c r="WGQ1" s="18"/>
      <c r="WGR1" s="18"/>
      <c r="WGS1" s="18"/>
      <c r="WGT1" s="18"/>
      <c r="WGU1" s="18"/>
      <c r="WGV1" s="18"/>
      <c r="WGW1" s="18"/>
      <c r="WGX1" s="18"/>
      <c r="WGY1" s="18"/>
      <c r="WGZ1" s="18"/>
      <c r="WHA1" s="18"/>
      <c r="WHB1" s="18"/>
      <c r="WHC1" s="18"/>
      <c r="WHD1" s="18"/>
      <c r="WHE1" s="18"/>
      <c r="WHF1" s="18"/>
      <c r="WHG1" s="18"/>
      <c r="WHH1" s="18"/>
      <c r="WHI1" s="18"/>
      <c r="WHJ1" s="18"/>
      <c r="WHK1" s="18"/>
      <c r="WHL1" s="18"/>
      <c r="WHM1" s="18"/>
      <c r="WHN1" s="18"/>
      <c r="WHO1" s="18"/>
      <c r="WHP1" s="18"/>
      <c r="WHQ1" s="18"/>
      <c r="WHR1" s="18"/>
      <c r="WHS1" s="18"/>
      <c r="WHT1" s="18"/>
      <c r="WHU1" s="18"/>
      <c r="WHV1" s="18"/>
      <c r="WHW1" s="18"/>
      <c r="WHX1" s="18"/>
      <c r="WHY1" s="18"/>
      <c r="WHZ1" s="18"/>
      <c r="WIA1" s="18"/>
      <c r="WIB1" s="18"/>
      <c r="WIC1" s="18"/>
      <c r="WID1" s="18"/>
      <c r="WIE1" s="18"/>
      <c r="WIF1" s="18"/>
      <c r="WIG1" s="18"/>
      <c r="WIH1" s="18"/>
      <c r="WII1" s="18"/>
      <c r="WIJ1" s="18"/>
      <c r="WIK1" s="18"/>
      <c r="WIL1" s="18"/>
      <c r="WIM1" s="18"/>
      <c r="WIN1" s="18"/>
      <c r="WIO1" s="18"/>
      <c r="WIP1" s="18"/>
      <c r="WIQ1" s="18"/>
      <c r="WIR1" s="18"/>
      <c r="WIS1" s="18"/>
      <c r="WIT1" s="18"/>
      <c r="WIU1" s="18"/>
      <c r="WIV1" s="18"/>
      <c r="WIW1" s="18"/>
      <c r="WIX1" s="18"/>
      <c r="WIY1" s="18"/>
      <c r="WIZ1" s="18"/>
      <c r="WJA1" s="18"/>
      <c r="WJB1" s="18"/>
      <c r="WJC1" s="18"/>
      <c r="WJD1" s="18"/>
      <c r="WJE1" s="18"/>
      <c r="WJF1" s="18"/>
      <c r="WJG1" s="18"/>
      <c r="WJH1" s="18"/>
      <c r="WJI1" s="18"/>
      <c r="WJJ1" s="18"/>
      <c r="WJK1" s="18"/>
      <c r="WJL1" s="18"/>
      <c r="WJM1" s="18"/>
      <c r="WJN1" s="18"/>
      <c r="WJO1" s="18"/>
      <c r="WJP1" s="18"/>
      <c r="WJQ1" s="18"/>
      <c r="WJR1" s="18"/>
      <c r="WJS1" s="18"/>
      <c r="WJT1" s="18"/>
      <c r="WJU1" s="18"/>
      <c r="WJV1" s="18"/>
      <c r="WJW1" s="18"/>
      <c r="WJX1" s="18"/>
      <c r="WJY1" s="18"/>
      <c r="WJZ1" s="18"/>
      <c r="WKA1" s="18"/>
      <c r="WKB1" s="18"/>
      <c r="WKC1" s="18"/>
      <c r="WKD1" s="18"/>
      <c r="WKE1" s="18"/>
      <c r="WKF1" s="18"/>
      <c r="WKG1" s="18"/>
      <c r="WKH1" s="18"/>
      <c r="WKI1" s="18"/>
      <c r="WKJ1" s="18"/>
      <c r="WKK1" s="18"/>
      <c r="WKL1" s="18"/>
      <c r="WKM1" s="18"/>
      <c r="WKN1" s="18"/>
      <c r="WKO1" s="18"/>
      <c r="WKP1" s="18"/>
      <c r="WKQ1" s="18"/>
      <c r="WKR1" s="18"/>
      <c r="WKS1" s="18"/>
      <c r="WKT1" s="18"/>
      <c r="WKU1" s="18"/>
      <c r="WKV1" s="18"/>
      <c r="WKW1" s="18"/>
      <c r="WKX1" s="18"/>
      <c r="WKY1" s="18"/>
      <c r="WKZ1" s="18"/>
      <c r="WLA1" s="18"/>
      <c r="WLB1" s="18"/>
      <c r="WLC1" s="18"/>
      <c r="WLD1" s="18"/>
      <c r="WLE1" s="18"/>
      <c r="WLF1" s="18"/>
      <c r="WLG1" s="18"/>
      <c r="WLH1" s="18"/>
      <c r="WLI1" s="18"/>
      <c r="WLJ1" s="18"/>
      <c r="WLK1" s="18"/>
      <c r="WLL1" s="18"/>
      <c r="WLM1" s="18"/>
      <c r="WLN1" s="18"/>
      <c r="WLO1" s="18"/>
      <c r="WLP1" s="18"/>
      <c r="WLQ1" s="18"/>
      <c r="WLR1" s="18"/>
      <c r="WLS1" s="18"/>
      <c r="WLT1" s="18"/>
      <c r="WLU1" s="18"/>
      <c r="WLV1" s="18"/>
      <c r="WLW1" s="18"/>
      <c r="WLX1" s="18"/>
      <c r="WLY1" s="18"/>
      <c r="WLZ1" s="18"/>
      <c r="WMA1" s="18"/>
      <c r="WMB1" s="18"/>
      <c r="WMC1" s="18"/>
      <c r="WMD1" s="18"/>
      <c r="WME1" s="18"/>
      <c r="WMF1" s="18"/>
      <c r="WMG1" s="18"/>
      <c r="WMH1" s="18"/>
      <c r="WMI1" s="18"/>
      <c r="WMJ1" s="18"/>
      <c r="WMK1" s="18"/>
      <c r="WML1" s="18"/>
      <c r="WMM1" s="18"/>
      <c r="WMN1" s="18"/>
      <c r="WMO1" s="18"/>
      <c r="WMP1" s="18"/>
      <c r="WMQ1" s="18"/>
      <c r="WMR1" s="18"/>
      <c r="WMS1" s="18"/>
      <c r="WMT1" s="18"/>
      <c r="WMU1" s="18"/>
      <c r="WMV1" s="18"/>
      <c r="WMW1" s="18"/>
      <c r="WMX1" s="18"/>
      <c r="WMY1" s="18"/>
      <c r="WMZ1" s="18"/>
      <c r="WNA1" s="18"/>
      <c r="WNB1" s="18"/>
      <c r="WNC1" s="18"/>
      <c r="WND1" s="18"/>
      <c r="WNE1" s="18"/>
      <c r="WNF1" s="18"/>
      <c r="WNG1" s="18"/>
      <c r="WNH1" s="18"/>
      <c r="WNI1" s="18"/>
      <c r="WNJ1" s="18"/>
      <c r="WNK1" s="18"/>
      <c r="WNL1" s="18"/>
      <c r="WNM1" s="18"/>
      <c r="WNN1" s="18"/>
      <c r="WNO1" s="18"/>
      <c r="WNP1" s="18"/>
      <c r="WNQ1" s="18"/>
      <c r="WNR1" s="18"/>
      <c r="WNS1" s="18"/>
      <c r="WNT1" s="18"/>
      <c r="WNU1" s="18"/>
      <c r="WNV1" s="18"/>
      <c r="WNW1" s="18"/>
      <c r="WNX1" s="18"/>
      <c r="WNY1" s="18"/>
      <c r="WNZ1" s="18"/>
      <c r="WOA1" s="18"/>
      <c r="WOB1" s="18"/>
      <c r="WOC1" s="18"/>
      <c r="WOD1" s="18"/>
      <c r="WOE1" s="18"/>
      <c r="WOF1" s="18"/>
      <c r="WOG1" s="18"/>
      <c r="WOH1" s="18"/>
      <c r="WOI1" s="18"/>
      <c r="WOJ1" s="18"/>
      <c r="WOK1" s="18"/>
      <c r="WOL1" s="18"/>
      <c r="WOM1" s="18"/>
      <c r="WON1" s="18"/>
      <c r="WOO1" s="18"/>
      <c r="WOP1" s="18"/>
      <c r="WOQ1" s="18"/>
      <c r="WOR1" s="18"/>
      <c r="WOS1" s="18"/>
      <c r="WOT1" s="18"/>
      <c r="WOU1" s="18"/>
      <c r="WOV1" s="18"/>
      <c r="WOW1" s="18"/>
      <c r="WOX1" s="18"/>
      <c r="WOY1" s="18"/>
      <c r="WOZ1" s="18"/>
      <c r="WPA1" s="18"/>
      <c r="WPB1" s="18"/>
      <c r="WPC1" s="18"/>
      <c r="WPD1" s="18"/>
      <c r="WPE1" s="18"/>
      <c r="WPF1" s="18"/>
      <c r="WPG1" s="18"/>
      <c r="WPH1" s="18"/>
      <c r="WPI1" s="18"/>
      <c r="WPJ1" s="18"/>
      <c r="WPK1" s="18"/>
      <c r="WPL1" s="18"/>
      <c r="WPM1" s="18"/>
      <c r="WPN1" s="18"/>
      <c r="WPO1" s="18"/>
      <c r="WPP1" s="18"/>
      <c r="WPQ1" s="18"/>
      <c r="WPR1" s="18"/>
      <c r="WPS1" s="18"/>
      <c r="WPT1" s="18"/>
      <c r="WPU1" s="18"/>
      <c r="WPV1" s="18"/>
      <c r="WPW1" s="18"/>
      <c r="WPX1" s="18"/>
      <c r="WPY1" s="18"/>
      <c r="WPZ1" s="18"/>
      <c r="WQA1" s="18"/>
      <c r="WQB1" s="18"/>
      <c r="WQC1" s="18"/>
      <c r="WQD1" s="18"/>
      <c r="WQE1" s="18"/>
      <c r="WQF1" s="18"/>
      <c r="WQG1" s="18"/>
      <c r="WQH1" s="18"/>
      <c r="WQI1" s="18"/>
      <c r="WQJ1" s="18"/>
      <c r="WQK1" s="18"/>
      <c r="WQL1" s="18"/>
      <c r="WQM1" s="18"/>
      <c r="WQN1" s="18"/>
      <c r="WQO1" s="18"/>
      <c r="WQP1" s="18"/>
      <c r="WQQ1" s="18"/>
      <c r="WQR1" s="18"/>
      <c r="WQS1" s="18"/>
      <c r="WQT1" s="18"/>
      <c r="WQU1" s="18"/>
      <c r="WQV1" s="18"/>
      <c r="WQW1" s="18"/>
      <c r="WQX1" s="18"/>
      <c r="WQY1" s="18"/>
      <c r="WQZ1" s="18"/>
      <c r="WRA1" s="18"/>
      <c r="WRB1" s="18"/>
      <c r="WRC1" s="18"/>
      <c r="WRD1" s="18"/>
      <c r="WRE1" s="18"/>
      <c r="WRF1" s="18"/>
      <c r="WRG1" s="18"/>
      <c r="WRH1" s="18"/>
      <c r="WRI1" s="18"/>
      <c r="WRJ1" s="18"/>
      <c r="WRK1" s="18"/>
      <c r="WRL1" s="18"/>
      <c r="WRM1" s="18"/>
      <c r="WRN1" s="18"/>
      <c r="WRO1" s="18"/>
      <c r="WRP1" s="18"/>
      <c r="WRQ1" s="18"/>
      <c r="WRR1" s="18"/>
      <c r="WRS1" s="18"/>
      <c r="WRT1" s="18"/>
      <c r="WRU1" s="18"/>
      <c r="WRV1" s="18"/>
      <c r="WRW1" s="18"/>
      <c r="WRX1" s="18"/>
      <c r="WRY1" s="18"/>
      <c r="WRZ1" s="18"/>
      <c r="WSA1" s="18"/>
      <c r="WSB1" s="18"/>
      <c r="WSC1" s="18"/>
      <c r="WSD1" s="18"/>
      <c r="WSE1" s="18"/>
      <c r="WSF1" s="18"/>
      <c r="WSG1" s="18"/>
      <c r="WSH1" s="18"/>
      <c r="WSI1" s="18"/>
      <c r="WSJ1" s="18"/>
      <c r="WSK1" s="18"/>
      <c r="WSL1" s="18"/>
      <c r="WSM1" s="18"/>
      <c r="WSN1" s="18"/>
      <c r="WSO1" s="18"/>
      <c r="WSP1" s="18"/>
      <c r="WSQ1" s="18"/>
      <c r="WSR1" s="18"/>
      <c r="WSS1" s="18"/>
      <c r="WST1" s="18"/>
      <c r="WSU1" s="18"/>
      <c r="WSV1" s="18"/>
      <c r="WSW1" s="18"/>
      <c r="WSX1" s="18"/>
      <c r="WSY1" s="18"/>
      <c r="WSZ1" s="18"/>
      <c r="WTA1" s="18"/>
      <c r="WTB1" s="18"/>
      <c r="WTC1" s="18"/>
      <c r="WTD1" s="18"/>
      <c r="WTE1" s="18"/>
      <c r="WTF1" s="18"/>
      <c r="WTG1" s="18"/>
      <c r="WTH1" s="18"/>
      <c r="WTI1" s="18"/>
      <c r="WTJ1" s="18"/>
      <c r="WTK1" s="18"/>
      <c r="WTL1" s="18"/>
      <c r="WTM1" s="18"/>
      <c r="WTN1" s="18"/>
      <c r="WTO1" s="18"/>
      <c r="WTP1" s="18"/>
      <c r="WTQ1" s="18"/>
      <c r="WTR1" s="18"/>
      <c r="WTS1" s="18"/>
      <c r="WTT1" s="18"/>
      <c r="WTU1" s="18"/>
      <c r="WTV1" s="18"/>
      <c r="WTW1" s="18"/>
      <c r="WTX1" s="18"/>
      <c r="WTY1" s="18"/>
      <c r="WTZ1" s="18"/>
      <c r="WUA1" s="18"/>
      <c r="WUB1" s="18"/>
      <c r="WUC1" s="18"/>
      <c r="WUD1" s="18"/>
      <c r="WUE1" s="18"/>
      <c r="WUF1" s="18"/>
      <c r="WUG1" s="18"/>
      <c r="WUH1" s="18"/>
      <c r="WUI1" s="18"/>
      <c r="WUJ1" s="18"/>
      <c r="WUK1" s="18"/>
      <c r="WUL1" s="18"/>
      <c r="WUM1" s="18"/>
      <c r="WUN1" s="18"/>
      <c r="WUO1" s="18"/>
      <c r="WUP1" s="18"/>
      <c r="WUQ1" s="18"/>
      <c r="WUR1" s="18"/>
      <c r="WUS1" s="18"/>
      <c r="WUT1" s="18"/>
      <c r="WUU1" s="18"/>
      <c r="WUV1" s="18"/>
      <c r="WUW1" s="18"/>
      <c r="WUX1" s="18"/>
      <c r="WUY1" s="18"/>
      <c r="WUZ1" s="18"/>
      <c r="WVA1" s="18"/>
      <c r="WVB1" s="18"/>
      <c r="WVC1" s="18"/>
      <c r="WVD1" s="18"/>
      <c r="WVE1" s="18"/>
      <c r="WVF1" s="18"/>
      <c r="WVG1" s="18"/>
      <c r="WVH1" s="18"/>
      <c r="WVI1" s="18"/>
      <c r="WVJ1" s="18"/>
      <c r="WVK1" s="18"/>
      <c r="WVL1" s="18"/>
      <c r="WVM1" s="18"/>
      <c r="WVN1" s="18"/>
      <c r="WVO1" s="18"/>
      <c r="WVP1" s="18"/>
      <c r="WVQ1" s="18"/>
      <c r="WVR1" s="18"/>
      <c r="WVS1" s="18"/>
      <c r="WVT1" s="18"/>
      <c r="WVU1" s="18"/>
      <c r="WVV1" s="18"/>
      <c r="WVW1" s="18"/>
      <c r="WVX1" s="18"/>
      <c r="WVY1" s="18"/>
      <c r="WVZ1" s="18"/>
      <c r="WWA1" s="18"/>
      <c r="WWB1" s="18"/>
      <c r="WWC1" s="18"/>
      <c r="WWD1" s="18"/>
      <c r="WWE1" s="18"/>
      <c r="WWF1" s="18"/>
      <c r="WWG1" s="18"/>
      <c r="WWH1" s="18"/>
      <c r="WWI1" s="18"/>
      <c r="WWJ1" s="18"/>
      <c r="WWK1" s="18"/>
      <c r="WWL1" s="18"/>
      <c r="WWM1" s="18"/>
      <c r="WWN1" s="18"/>
      <c r="WWO1" s="18"/>
      <c r="WWP1" s="18"/>
      <c r="WWQ1" s="18"/>
      <c r="WWR1" s="18"/>
      <c r="WWS1" s="18"/>
      <c r="WWT1" s="18"/>
      <c r="WWU1" s="18"/>
      <c r="WWV1" s="18"/>
      <c r="WWW1" s="18"/>
      <c r="WWX1" s="18"/>
      <c r="WWY1" s="18"/>
      <c r="WWZ1" s="18"/>
      <c r="WXA1" s="18"/>
      <c r="WXB1" s="18"/>
      <c r="WXC1" s="18"/>
      <c r="WXD1" s="18"/>
      <c r="WXE1" s="18"/>
      <c r="WXF1" s="18"/>
      <c r="WXG1" s="18"/>
      <c r="WXH1" s="18"/>
      <c r="WXI1" s="18"/>
      <c r="WXJ1" s="18"/>
      <c r="WXK1" s="18"/>
      <c r="WXL1" s="18"/>
      <c r="WXM1" s="18"/>
      <c r="WXN1" s="18"/>
      <c r="WXO1" s="18"/>
      <c r="WXP1" s="18"/>
      <c r="WXQ1" s="18"/>
      <c r="WXR1" s="18"/>
      <c r="WXS1" s="18"/>
      <c r="WXT1" s="18"/>
      <c r="WXU1" s="18"/>
      <c r="WXV1" s="18"/>
      <c r="WXW1" s="18"/>
      <c r="WXX1" s="18"/>
      <c r="WXY1" s="18"/>
      <c r="WXZ1" s="18"/>
      <c r="WYA1" s="18"/>
      <c r="WYB1" s="18"/>
      <c r="WYC1" s="18"/>
      <c r="WYD1" s="18"/>
      <c r="WYE1" s="18"/>
      <c r="WYF1" s="18"/>
      <c r="WYG1" s="18"/>
      <c r="WYH1" s="18"/>
      <c r="WYI1" s="18"/>
      <c r="WYJ1" s="18"/>
      <c r="WYK1" s="18"/>
      <c r="WYL1" s="18"/>
      <c r="WYM1" s="18"/>
      <c r="WYN1" s="18"/>
      <c r="WYO1" s="18"/>
      <c r="WYP1" s="18"/>
      <c r="WYQ1" s="18"/>
      <c r="WYR1" s="18"/>
      <c r="WYS1" s="18"/>
      <c r="WYT1" s="18"/>
      <c r="WYU1" s="18"/>
      <c r="WYV1" s="18"/>
      <c r="WYW1" s="18"/>
      <c r="WYX1" s="18"/>
      <c r="WYY1" s="18"/>
      <c r="WYZ1" s="18"/>
      <c r="WZA1" s="18"/>
      <c r="WZB1" s="18"/>
      <c r="WZC1" s="18"/>
      <c r="WZD1" s="18"/>
      <c r="WZE1" s="18"/>
      <c r="WZF1" s="18"/>
      <c r="WZG1" s="18"/>
      <c r="WZH1" s="18"/>
      <c r="WZI1" s="18"/>
      <c r="WZJ1" s="18"/>
      <c r="WZK1" s="18"/>
      <c r="WZL1" s="18"/>
      <c r="WZM1" s="18"/>
      <c r="WZN1" s="18"/>
      <c r="WZO1" s="18"/>
      <c r="WZP1" s="18"/>
      <c r="WZQ1" s="18"/>
      <c r="WZR1" s="18"/>
      <c r="WZS1" s="18"/>
      <c r="WZT1" s="18"/>
      <c r="WZU1" s="18"/>
      <c r="WZV1" s="18"/>
      <c r="WZW1" s="18"/>
      <c r="WZX1" s="18"/>
      <c r="WZY1" s="18"/>
      <c r="WZZ1" s="18"/>
      <c r="XAA1" s="18"/>
      <c r="XAB1" s="18"/>
      <c r="XAC1" s="18"/>
      <c r="XAD1" s="18"/>
      <c r="XAE1" s="18"/>
      <c r="XAF1" s="18"/>
      <c r="XAG1" s="18"/>
      <c r="XAH1" s="18"/>
      <c r="XAI1" s="18"/>
      <c r="XAJ1" s="18"/>
      <c r="XAK1" s="18"/>
      <c r="XAL1" s="18"/>
      <c r="XAM1" s="18"/>
      <c r="XAN1" s="18"/>
      <c r="XAO1" s="18"/>
      <c r="XAP1" s="18"/>
      <c r="XAQ1" s="18"/>
      <c r="XAR1" s="18"/>
      <c r="XAS1" s="18"/>
      <c r="XAT1" s="18"/>
      <c r="XAU1" s="18"/>
      <c r="XAV1" s="18"/>
      <c r="XAW1" s="18"/>
      <c r="XAX1" s="18"/>
      <c r="XAY1" s="18"/>
      <c r="XAZ1" s="18"/>
      <c r="XBA1" s="18"/>
      <c r="XBB1" s="18"/>
      <c r="XBC1" s="18"/>
      <c r="XBD1" s="18"/>
      <c r="XBE1" s="18"/>
      <c r="XBF1" s="18"/>
      <c r="XBG1" s="18"/>
      <c r="XBH1" s="18"/>
      <c r="XBI1" s="18"/>
      <c r="XBJ1" s="18"/>
      <c r="XBK1" s="18"/>
      <c r="XBL1" s="18"/>
      <c r="XBM1" s="18"/>
      <c r="XBN1" s="18"/>
      <c r="XBO1" s="18"/>
      <c r="XBP1" s="18"/>
      <c r="XBQ1" s="18"/>
      <c r="XBR1" s="18"/>
      <c r="XBS1" s="18"/>
      <c r="XBT1" s="18"/>
      <c r="XBU1" s="18"/>
      <c r="XBV1" s="18"/>
      <c r="XBW1" s="18"/>
      <c r="XBX1" s="18"/>
      <c r="XBY1" s="18"/>
      <c r="XBZ1" s="18"/>
      <c r="XCA1" s="18"/>
      <c r="XCB1" s="18"/>
      <c r="XCC1" s="18"/>
      <c r="XCD1" s="18"/>
      <c r="XCE1" s="18"/>
      <c r="XCF1" s="18"/>
      <c r="XCG1" s="18"/>
      <c r="XCH1" s="18"/>
      <c r="XCI1" s="18"/>
      <c r="XCJ1" s="18"/>
      <c r="XCK1" s="18"/>
      <c r="XCL1" s="18"/>
      <c r="XCM1" s="18"/>
      <c r="XCN1" s="18"/>
      <c r="XCO1" s="18"/>
      <c r="XCP1" s="18"/>
      <c r="XCQ1" s="18"/>
      <c r="XCR1" s="18"/>
      <c r="XCS1" s="18"/>
      <c r="XCT1" s="18"/>
      <c r="XCU1" s="18"/>
      <c r="XCV1" s="18"/>
      <c r="XCW1" s="18"/>
      <c r="XCX1" s="18"/>
      <c r="XCY1" s="18"/>
      <c r="XCZ1" s="18"/>
      <c r="XDA1" s="18"/>
      <c r="XDB1" s="18"/>
      <c r="XDC1" s="18"/>
      <c r="XDD1" s="18"/>
      <c r="XDE1" s="18"/>
      <c r="XDF1" s="18"/>
      <c r="XDG1" s="18"/>
      <c r="XDH1" s="18"/>
      <c r="XDI1" s="18"/>
      <c r="XDJ1" s="18"/>
      <c r="XDK1" s="18"/>
      <c r="XDL1" s="18"/>
      <c r="XDM1" s="18"/>
      <c r="XDN1" s="18"/>
      <c r="XDO1" s="18"/>
      <c r="XDP1" s="18"/>
      <c r="XDQ1" s="18"/>
      <c r="XDR1" s="18"/>
      <c r="XDS1" s="18"/>
      <c r="XDT1" s="18"/>
      <c r="XDU1" s="18"/>
      <c r="XDV1" s="18"/>
      <c r="XDW1" s="18"/>
      <c r="XDX1" s="18"/>
      <c r="XDY1" s="18"/>
      <c r="XDZ1" s="18"/>
      <c r="XEA1" s="18"/>
      <c r="XEB1" s="18"/>
      <c r="XEC1" s="18"/>
      <c r="XED1" s="18"/>
      <c r="XEE1" s="18"/>
      <c r="XEF1" s="18"/>
      <c r="XEG1" s="18"/>
      <c r="XEH1" s="18"/>
      <c r="XEI1" s="18"/>
      <c r="XEJ1" s="18"/>
      <c r="XEK1" s="18"/>
      <c r="XEL1" s="18"/>
      <c r="XEM1" s="18"/>
      <c r="XEN1" s="18"/>
      <c r="XEO1" s="18"/>
      <c r="XEP1" s="18"/>
      <c r="XEQ1" s="18"/>
      <c r="XER1" s="18"/>
      <c r="XES1" s="18"/>
      <c r="XET1" s="18"/>
      <c r="XEU1" s="18"/>
      <c r="XEV1" s="18"/>
      <c r="XEW1" s="18"/>
      <c r="XEX1" s="18"/>
      <c r="XEY1" s="18"/>
      <c r="XEZ1" s="18"/>
      <c r="XFA1" s="18"/>
      <c r="XFB1" s="18"/>
      <c r="XFC1" s="18"/>
      <c r="XFD1" s="18"/>
    </row>
    <row r="2" ht="54.75" customHeight="1" spans="1:5">
      <c r="A2" s="209" t="s">
        <v>25</v>
      </c>
      <c r="B2" s="209"/>
      <c r="C2" s="209"/>
      <c r="D2" s="209"/>
      <c r="E2" s="209"/>
    </row>
    <row r="3" ht="21" customHeight="1" spans="1:5">
      <c r="A3" s="210"/>
      <c r="B3" s="210"/>
      <c r="C3" s="210"/>
      <c r="D3" s="210"/>
      <c r="E3" s="211" t="s">
        <v>84</v>
      </c>
    </row>
    <row r="4" ht="24" customHeight="1" spans="1:5">
      <c r="A4" s="212" t="s">
        <v>842</v>
      </c>
      <c r="B4" s="212" t="s">
        <v>843</v>
      </c>
      <c r="C4" s="212" t="s">
        <v>844</v>
      </c>
      <c r="D4" s="212" t="s">
        <v>845</v>
      </c>
      <c r="E4" s="212" t="s">
        <v>846</v>
      </c>
    </row>
    <row r="5" ht="24" customHeight="1" spans="1:5">
      <c r="A5" s="213" t="s">
        <v>847</v>
      </c>
      <c r="B5" s="214">
        <f>SUM(C5:E5)</f>
        <v>34782</v>
      </c>
      <c r="C5" s="214">
        <v>0</v>
      </c>
      <c r="D5" s="214">
        <v>7566</v>
      </c>
      <c r="E5" s="214">
        <v>27216</v>
      </c>
    </row>
    <row r="6" ht="24" customHeight="1" spans="1:5">
      <c r="A6" s="213" t="s">
        <v>848</v>
      </c>
      <c r="B6" s="214">
        <f t="shared" ref="B6:B12" si="0">SUM(C6:E6)</f>
        <v>21662</v>
      </c>
      <c r="C6" s="214">
        <v>0</v>
      </c>
      <c r="D6" s="214">
        <v>11054</v>
      </c>
      <c r="E6" s="214">
        <v>10608</v>
      </c>
    </row>
    <row r="7" ht="24" customHeight="1" spans="1:5">
      <c r="A7" s="213" t="s">
        <v>849</v>
      </c>
      <c r="B7" s="214">
        <f t="shared" si="0"/>
        <v>18947</v>
      </c>
      <c r="C7" s="214">
        <v>0</v>
      </c>
      <c r="D7" s="214">
        <v>10482</v>
      </c>
      <c r="E7" s="214">
        <v>8465</v>
      </c>
    </row>
    <row r="8" ht="24" customHeight="1" spans="1:5">
      <c r="A8" s="213" t="s">
        <v>850</v>
      </c>
      <c r="B8" s="214">
        <f t="shared" si="0"/>
        <v>22003</v>
      </c>
      <c r="C8" s="214">
        <v>0</v>
      </c>
      <c r="D8" s="214">
        <v>11511</v>
      </c>
      <c r="E8" s="214">
        <v>10492</v>
      </c>
    </row>
    <row r="9" ht="24" customHeight="1" spans="1:5">
      <c r="A9" s="213" t="s">
        <v>851</v>
      </c>
      <c r="B9" s="214">
        <f t="shared" si="0"/>
        <v>16561</v>
      </c>
      <c r="C9" s="214">
        <v>0</v>
      </c>
      <c r="D9" s="214">
        <v>5330</v>
      </c>
      <c r="E9" s="214">
        <v>11231</v>
      </c>
    </row>
    <row r="10" ht="24" customHeight="1" spans="1:5">
      <c r="A10" s="213" t="s">
        <v>852</v>
      </c>
      <c r="B10" s="214">
        <f t="shared" si="0"/>
        <v>9017</v>
      </c>
      <c r="C10" s="214">
        <v>0</v>
      </c>
      <c r="D10" s="214">
        <v>5551</v>
      </c>
      <c r="E10" s="214">
        <v>3466</v>
      </c>
    </row>
    <row r="11" ht="24" customHeight="1" spans="1:5">
      <c r="A11" s="213" t="s">
        <v>853</v>
      </c>
      <c r="B11" s="214">
        <f t="shared" si="0"/>
        <v>1983</v>
      </c>
      <c r="C11" s="214">
        <v>0</v>
      </c>
      <c r="D11" s="214">
        <v>633</v>
      </c>
      <c r="E11" s="214">
        <v>1350</v>
      </c>
    </row>
    <row r="12" ht="24" customHeight="1" spans="1:5">
      <c r="A12" s="213" t="s">
        <v>854</v>
      </c>
      <c r="B12" s="214">
        <f t="shared" si="0"/>
        <v>7997</v>
      </c>
      <c r="C12" s="214">
        <v>0</v>
      </c>
      <c r="D12" s="214">
        <v>6042</v>
      </c>
      <c r="E12" s="214">
        <v>1955</v>
      </c>
    </row>
    <row r="13" ht="24" customHeight="1" spans="1:5">
      <c r="A13" s="212" t="s">
        <v>695</v>
      </c>
      <c r="B13" s="215">
        <f>SUM(B5:B12)</f>
        <v>132952</v>
      </c>
      <c r="C13" s="215">
        <v>0</v>
      </c>
      <c r="D13" s="215">
        <f>SUM(D5:D12)</f>
        <v>58169</v>
      </c>
      <c r="E13" s="215">
        <f>SUM(E5:E12)</f>
        <v>74783</v>
      </c>
    </row>
    <row r="14" ht="48.75" customHeight="1" spans="1:5">
      <c r="A14" s="216"/>
      <c r="B14" s="216"/>
      <c r="C14" s="217"/>
      <c r="D14" s="217"/>
      <c r="E14" s="217"/>
    </row>
  </sheetData>
  <mergeCells count="2">
    <mergeCell ref="A2:E2"/>
    <mergeCell ref="A14:E14"/>
  </mergeCells>
  <printOptions horizontalCentered="1"/>
  <pageMargins left="0.511805555555556" right="0.590277777777778" top="0.747916666666667" bottom="0.747916666666667" header="0.313888888888889" footer="0.313888888888889"/>
  <pageSetup paperSize="9" firstPageNumber="25" orientation="portrait" useFirstPageNumber="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附表1-1</vt:lpstr>
      <vt:lpstr>附表1-2</vt:lpstr>
      <vt:lpstr>附表1-3</vt:lpstr>
      <vt:lpstr>附表1-4</vt:lpstr>
      <vt:lpstr>附表1-5</vt:lpstr>
      <vt:lpstr>附表1-6</vt:lpstr>
      <vt:lpstr>附表1-7</vt:lpstr>
      <vt:lpstr>附表1-8</vt:lpstr>
      <vt:lpstr>附表1-9</vt:lpstr>
      <vt:lpstr>附表1-10</vt:lpstr>
      <vt:lpstr>附表1-11</vt:lpstr>
      <vt:lpstr>附表1-12</vt:lpstr>
      <vt:lpstr>附表1-13</vt:lpstr>
      <vt:lpstr>附表1-14</vt:lpstr>
      <vt:lpstr>附表1-15</vt:lpstr>
      <vt:lpstr>附表1-16</vt:lpstr>
      <vt:lpstr>附表1-17</vt:lpstr>
      <vt:lpstr>附表1-18</vt:lpstr>
      <vt:lpstr>附表1-19</vt:lpstr>
      <vt:lpstr>附表1-20</vt:lpstr>
      <vt:lpstr>附表1-21</vt:lpstr>
      <vt:lpstr>附表1-22</vt:lpstr>
      <vt:lpstr>附表1-23</vt:lpstr>
      <vt:lpstr>附表5-1</vt:lpstr>
      <vt:lpstr>附表5-2</vt:lpstr>
      <vt:lpstr>附表5-3</vt:lpstr>
      <vt:lpstr>附表5-4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戴建军</cp:lastModifiedBy>
  <dcterms:created xsi:type="dcterms:W3CDTF">2008-01-10T09:59:00Z</dcterms:created>
  <cp:lastPrinted>2018-01-19T08:43:00Z</cp:lastPrinted>
  <dcterms:modified xsi:type="dcterms:W3CDTF">2019-10-24T02:43:40Z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2052-11.1.0.7875</vt:lpwstr>
  </property>
</Properties>
</file>